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현재_통합_문서" defaultThemeVersion="124226"/>
  <bookViews>
    <workbookView xWindow="-120" yWindow="240" windowWidth="15480" windowHeight="7530" activeTab="1"/>
  </bookViews>
  <sheets>
    <sheet name="남고" sheetId="3" r:id="rId1"/>
    <sheet name="여고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calcPr calcId="125725"/>
</workbook>
</file>

<file path=xl/calcChain.xml><?xml version="1.0" encoding="utf-8"?>
<calcChain xmlns="http://schemas.openxmlformats.org/spreadsheetml/2006/main">
  <c r="D11" i="3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C11"/>
  <c r="D10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C9"/>
  <c r="D34" i="7" l="1"/>
  <c r="E34"/>
  <c r="C34"/>
  <c r="S34" l="1"/>
  <c r="V34"/>
  <c r="I34"/>
  <c r="P34"/>
  <c r="J34"/>
  <c r="X34"/>
  <c r="O34"/>
  <c r="U34"/>
  <c r="H34"/>
  <c r="Q34"/>
  <c r="T34"/>
  <c r="W34"/>
  <c r="Y34"/>
  <c r="M34"/>
  <c r="F34"/>
  <c r="K34"/>
  <c r="R34"/>
  <c r="G34"/>
  <c r="L34"/>
  <c r="Z34"/>
  <c r="N34"/>
  <c r="D33" l="1"/>
  <c r="E33"/>
  <c r="C33"/>
  <c r="S33" l="1"/>
  <c r="V33"/>
  <c r="I33"/>
  <c r="P33"/>
  <c r="J33"/>
  <c r="X33"/>
  <c r="O33"/>
  <c r="U33"/>
  <c r="H33"/>
  <c r="Q33"/>
  <c r="T33"/>
  <c r="W33"/>
  <c r="Y33"/>
  <c r="M33"/>
  <c r="F33"/>
  <c r="K33"/>
  <c r="R33"/>
  <c r="G33"/>
  <c r="L33"/>
  <c r="Z33"/>
  <c r="N33"/>
  <c r="D32" l="1"/>
  <c r="E32"/>
  <c r="C32"/>
  <c r="S32" l="1"/>
  <c r="V32"/>
  <c r="I32"/>
  <c r="P32"/>
  <c r="J32"/>
  <c r="X32"/>
  <c r="O32"/>
  <c r="U32"/>
  <c r="H32"/>
  <c r="Q32"/>
  <c r="T32"/>
  <c r="W32"/>
  <c r="Y32"/>
  <c r="M32"/>
  <c r="F32"/>
  <c r="K32"/>
  <c r="R32"/>
  <c r="G32"/>
  <c r="L32"/>
  <c r="Z32"/>
  <c r="N32"/>
  <c r="D31" l="1"/>
  <c r="E31"/>
  <c r="C31"/>
  <c r="S31" l="1"/>
  <c r="V31"/>
  <c r="I31"/>
  <c r="P31"/>
  <c r="J31"/>
  <c r="X31"/>
  <c r="O31"/>
  <c r="U31"/>
  <c r="H31"/>
  <c r="Q31"/>
  <c r="T31"/>
  <c r="W31"/>
  <c r="Y31"/>
  <c r="M31"/>
  <c r="F31"/>
  <c r="K31"/>
  <c r="R31"/>
  <c r="G31"/>
  <c r="L31"/>
  <c r="Z31"/>
  <c r="N31"/>
  <c r="Z30" l="1"/>
  <c r="W30"/>
  <c r="T30"/>
  <c r="Q30"/>
  <c r="N30"/>
  <c r="K30"/>
  <c r="H30"/>
  <c r="E30"/>
  <c r="D29" l="1"/>
  <c r="C29"/>
  <c r="E29"/>
  <c r="R29"/>
  <c r="T29"/>
  <c r="H29"/>
  <c r="G29"/>
  <c r="F29"/>
  <c r="U29"/>
  <c r="L29"/>
  <c r="I29"/>
  <c r="J29"/>
  <c r="K29"/>
  <c r="M29" l="1"/>
  <c r="V29"/>
  <c r="P29"/>
  <c r="Q29"/>
  <c r="O29"/>
  <c r="W29"/>
  <c r="Y29"/>
  <c r="S29"/>
  <c r="Z29"/>
  <c r="X29"/>
  <c r="N29"/>
  <c r="Z28" l="1"/>
  <c r="W28"/>
  <c r="T28"/>
  <c r="Q28"/>
  <c r="N28"/>
  <c r="K28"/>
  <c r="H28"/>
  <c r="E28"/>
  <c r="D27" l="1"/>
  <c r="C27"/>
  <c r="E27"/>
  <c r="R27"/>
  <c r="S27"/>
  <c r="T27"/>
  <c r="H27"/>
  <c r="G27"/>
  <c r="F27"/>
  <c r="W27"/>
  <c r="V27"/>
  <c r="U27"/>
  <c r="O27"/>
  <c r="P27"/>
  <c r="Q27"/>
  <c r="X27"/>
  <c r="Y27"/>
  <c r="Z27"/>
  <c r="L27"/>
  <c r="M27"/>
  <c r="N27"/>
  <c r="I27"/>
  <c r="J27"/>
  <c r="K27"/>
  <c r="E22" l="1"/>
  <c r="F22"/>
  <c r="G22"/>
  <c r="H22"/>
  <c r="F20" l="1"/>
  <c r="G20"/>
  <c r="H20"/>
  <c r="I20"/>
  <c r="J20"/>
  <c r="K20"/>
  <c r="L20"/>
  <c r="M20"/>
  <c r="N20"/>
  <c r="U20"/>
  <c r="E20"/>
  <c r="V19" l="1"/>
  <c r="S19"/>
  <c r="M19"/>
  <c r="U19"/>
  <c r="J19"/>
  <c r="P19"/>
  <c r="G19"/>
  <c r="O19" l="1"/>
  <c r="I19"/>
  <c r="R19"/>
  <c r="L19"/>
  <c r="F19"/>
  <c r="K19" l="1"/>
  <c r="Q19"/>
  <c r="W19"/>
  <c r="H19"/>
  <c r="N19"/>
  <c r="T19"/>
  <c r="E19" l="1"/>
  <c r="D19"/>
  <c r="C19"/>
  <c r="D17" l="1"/>
  <c r="E17"/>
  <c r="F17"/>
  <c r="G17"/>
  <c r="H17"/>
  <c r="I17"/>
  <c r="J17"/>
  <c r="K17"/>
  <c r="C17"/>
  <c r="D16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C15"/>
  <c r="V14" l="1"/>
  <c r="S14"/>
  <c r="M14"/>
  <c r="U14"/>
  <c r="J14"/>
  <c r="P14"/>
  <c r="G14"/>
  <c r="O14" l="1"/>
  <c r="I14"/>
  <c r="R14"/>
  <c r="L14"/>
  <c r="F14"/>
  <c r="K14" l="1"/>
  <c r="Q14"/>
  <c r="W14"/>
  <c r="H14"/>
  <c r="N14"/>
  <c r="T14"/>
  <c r="E14" l="1"/>
  <c r="D14"/>
  <c r="S13" l="1"/>
  <c r="M13"/>
  <c r="J13"/>
  <c r="P13"/>
  <c r="G13"/>
  <c r="O13" l="1"/>
  <c r="I13"/>
  <c r="R13"/>
  <c r="L13"/>
  <c r="F13"/>
  <c r="K13" l="1"/>
  <c r="Q13"/>
  <c r="H13"/>
  <c r="N13"/>
  <c r="T13"/>
  <c r="E13" l="1"/>
  <c r="D13"/>
  <c r="S12" l="1"/>
  <c r="R12"/>
  <c r="P12"/>
  <c r="O12"/>
  <c r="N12"/>
  <c r="M12"/>
  <c r="L12"/>
  <c r="K12"/>
  <c r="J12"/>
  <c r="I12"/>
  <c r="G12"/>
  <c r="F12"/>
  <c r="D12"/>
  <c r="Q12" l="1"/>
  <c r="H12"/>
  <c r="E12"/>
  <c r="T12"/>
  <c r="D11"/>
  <c r="E11"/>
  <c r="F11"/>
  <c r="G11"/>
  <c r="H11"/>
  <c r="I11"/>
  <c r="J11"/>
  <c r="K11"/>
  <c r="L11"/>
  <c r="M11"/>
  <c r="N11"/>
  <c r="O11"/>
  <c r="P11"/>
  <c r="Q11"/>
  <c r="X11"/>
  <c r="Y11"/>
  <c r="C11"/>
  <c r="D10" l="1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C9"/>
  <c r="D7" l="1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X23" l="1"/>
  <c r="F23"/>
  <c r="D22"/>
  <c r="C22"/>
  <c r="C23" s="1"/>
  <c r="U21"/>
  <c r="R21"/>
  <c r="O21"/>
  <c r="L21"/>
  <c r="F21"/>
  <c r="D20"/>
  <c r="C20"/>
  <c r="C21" s="1"/>
  <c r="C14"/>
  <c r="C13"/>
  <c r="C12"/>
  <c r="D8"/>
  <c r="C7"/>
  <c r="R23"/>
  <c r="U23"/>
  <c r="I21"/>
  <c r="D34" i="3" l="1"/>
  <c r="E34"/>
  <c r="C34"/>
  <c r="Z34" l="1"/>
  <c r="L34"/>
  <c r="R34"/>
  <c r="V34"/>
  <c r="N34"/>
  <c r="W34"/>
  <c r="T34"/>
  <c r="Q34"/>
  <c r="J34"/>
  <c r="G34"/>
  <c r="F34"/>
  <c r="Y34"/>
  <c r="H34"/>
  <c r="O34"/>
  <c r="X34"/>
  <c r="P34"/>
  <c r="K34"/>
  <c r="M34"/>
  <c r="U34"/>
  <c r="I34"/>
  <c r="S34"/>
  <c r="D33"/>
  <c r="E33"/>
  <c r="C33"/>
  <c r="S33" l="1"/>
  <c r="V33"/>
  <c r="I33"/>
  <c r="P33"/>
  <c r="J33"/>
  <c r="X33"/>
  <c r="O33"/>
  <c r="U33"/>
  <c r="H33"/>
  <c r="Q33"/>
  <c r="T33"/>
  <c r="W33"/>
  <c r="Y33"/>
  <c r="M33"/>
  <c r="F33"/>
  <c r="K33"/>
  <c r="R33"/>
  <c r="G33"/>
  <c r="L33"/>
  <c r="Z33"/>
  <c r="N33"/>
  <c r="D32" l="1"/>
  <c r="E32"/>
  <c r="C32"/>
  <c r="S32" l="1"/>
  <c r="V32"/>
  <c r="I32"/>
  <c r="P32"/>
  <c r="J32"/>
  <c r="X32"/>
  <c r="O32"/>
  <c r="U32"/>
  <c r="H32"/>
  <c r="Q32"/>
  <c r="T32"/>
  <c r="W32"/>
  <c r="Y32"/>
  <c r="M32"/>
  <c r="F32"/>
  <c r="K32"/>
  <c r="R32"/>
  <c r="G32"/>
  <c r="L32"/>
  <c r="Z32"/>
  <c r="N32"/>
  <c r="W30" l="1"/>
  <c r="H30"/>
  <c r="D29" l="1"/>
  <c r="C29"/>
  <c r="E29"/>
  <c r="H29"/>
  <c r="G29"/>
  <c r="F29"/>
  <c r="O29"/>
  <c r="P29"/>
  <c r="Q29"/>
  <c r="L29"/>
  <c r="M29"/>
  <c r="N29"/>
  <c r="I29"/>
  <c r="J29"/>
  <c r="K29"/>
  <c r="Q30"/>
  <c r="Z30"/>
  <c r="T30"/>
  <c r="K30"/>
  <c r="N30"/>
  <c r="E30"/>
  <c r="W28" l="1"/>
  <c r="H28" l="1"/>
  <c r="Q28" l="1"/>
  <c r="Z28"/>
  <c r="T28"/>
  <c r="K28"/>
  <c r="N28"/>
  <c r="E28"/>
  <c r="E27" l="1"/>
  <c r="D27"/>
  <c r="C27"/>
  <c r="R27" l="1"/>
  <c r="P27"/>
  <c r="K27"/>
  <c r="X27"/>
  <c r="J27"/>
  <c r="F27"/>
  <c r="M27"/>
  <c r="W27"/>
  <c r="T27"/>
  <c r="Z27"/>
  <c r="O27"/>
  <c r="H27"/>
  <c r="L27"/>
  <c r="G27"/>
  <c r="N27"/>
  <c r="U27"/>
  <c r="Y27"/>
  <c r="I27"/>
  <c r="S27"/>
  <c r="Q27"/>
  <c r="V27"/>
  <c r="D26"/>
  <c r="F26"/>
  <c r="I26"/>
  <c r="K26"/>
  <c r="G26"/>
  <c r="J26"/>
  <c r="C26"/>
  <c r="H26"/>
  <c r="V24" l="1"/>
  <c r="M24"/>
  <c r="P24"/>
  <c r="S24"/>
  <c r="T24"/>
  <c r="G24"/>
  <c r="J24"/>
  <c r="Y24"/>
  <c r="N24"/>
  <c r="E24"/>
  <c r="L24"/>
  <c r="O24"/>
  <c r="R24"/>
  <c r="F24"/>
  <c r="I24"/>
  <c r="K24"/>
  <c r="D24"/>
  <c r="Q24"/>
  <c r="Z24"/>
  <c r="C24"/>
  <c r="H24"/>
  <c r="Z22"/>
  <c r="Y22"/>
  <c r="X22"/>
  <c r="X23" s="1"/>
  <c r="W22"/>
  <c r="V22"/>
  <c r="U22"/>
  <c r="U23" s="1"/>
  <c r="T22"/>
  <c r="S22"/>
  <c r="R22"/>
  <c r="R23" s="1"/>
  <c r="Q22"/>
  <c r="P22"/>
  <c r="O22"/>
  <c r="O23" s="1"/>
  <c r="N22"/>
  <c r="M22"/>
  <c r="L22"/>
  <c r="L23" s="1"/>
  <c r="K22"/>
  <c r="J22"/>
  <c r="I22"/>
  <c r="I23" s="1"/>
  <c r="H22"/>
  <c r="G22"/>
  <c r="F22"/>
  <c r="F23" s="1"/>
  <c r="E22"/>
  <c r="D22"/>
  <c r="C22"/>
  <c r="C23" s="1"/>
  <c r="D20"/>
  <c r="E20"/>
  <c r="F20"/>
  <c r="G20"/>
  <c r="H20"/>
  <c r="I20"/>
  <c r="J20"/>
  <c r="K20"/>
  <c r="L20"/>
  <c r="M20"/>
  <c r="N20"/>
  <c r="O20"/>
  <c r="P20"/>
  <c r="Q20"/>
  <c r="R20"/>
  <c r="S20"/>
  <c r="T20"/>
  <c r="X24" l="1"/>
  <c r="U24"/>
  <c r="W24"/>
  <c r="F21"/>
  <c r="I21"/>
  <c r="L21"/>
  <c r="O21"/>
  <c r="R21"/>
  <c r="U21"/>
  <c r="X21"/>
  <c r="C20"/>
  <c r="C21" s="1"/>
  <c r="M19" l="1"/>
  <c r="J19"/>
  <c r="P19"/>
  <c r="G19"/>
  <c r="S19"/>
  <c r="O19" l="1"/>
  <c r="I19"/>
  <c r="R19"/>
  <c r="L19"/>
  <c r="F19"/>
  <c r="K19" l="1"/>
  <c r="Q19"/>
  <c r="H19"/>
  <c r="N19"/>
  <c r="T19"/>
  <c r="E19" l="1"/>
  <c r="D19"/>
  <c r="C19"/>
  <c r="M18" l="1"/>
  <c r="U18"/>
  <c r="X18"/>
  <c r="J18"/>
  <c r="P18"/>
  <c r="V18"/>
  <c r="G18"/>
  <c r="S18"/>
  <c r="Y18"/>
  <c r="Z18" l="1"/>
  <c r="O18"/>
  <c r="I18"/>
  <c r="R18"/>
  <c r="L18"/>
  <c r="F18"/>
  <c r="K18" l="1"/>
  <c r="Q18"/>
  <c r="W18"/>
  <c r="H18"/>
  <c r="N18"/>
  <c r="T18"/>
  <c r="E18" l="1"/>
  <c r="D18"/>
  <c r="C18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C17"/>
  <c r="D15" l="1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C15"/>
  <c r="D16" l="1"/>
  <c r="M13" l="1"/>
  <c r="U13"/>
  <c r="X13"/>
  <c r="J13"/>
  <c r="P13"/>
  <c r="V13"/>
  <c r="G13"/>
  <c r="S13"/>
  <c r="Y13"/>
  <c r="Z13" l="1"/>
  <c r="O13"/>
  <c r="I13"/>
  <c r="R13"/>
  <c r="L13"/>
  <c r="F13"/>
  <c r="K13" l="1"/>
  <c r="Q13"/>
  <c r="W13"/>
  <c r="H13"/>
  <c r="N13"/>
  <c r="T13"/>
  <c r="E13" l="1"/>
  <c r="D13"/>
  <c r="C13"/>
  <c r="Y12" l="1"/>
  <c r="X12"/>
  <c r="V12"/>
  <c r="U12"/>
  <c r="S12"/>
  <c r="R12"/>
  <c r="P12"/>
  <c r="O12"/>
  <c r="N12"/>
  <c r="M12"/>
  <c r="L12"/>
  <c r="K12"/>
  <c r="J12"/>
  <c r="I12"/>
  <c r="G12"/>
  <c r="F12"/>
  <c r="D12"/>
  <c r="C12" l="1"/>
  <c r="Q12" l="1"/>
  <c r="W12"/>
  <c r="H12"/>
  <c r="E12"/>
  <c r="T12"/>
  <c r="Z12"/>
  <c r="D8"/>
  <c r="E7"/>
  <c r="H7"/>
  <c r="K7"/>
  <c r="N7"/>
  <c r="Q7"/>
  <c r="T7"/>
  <c r="W7"/>
  <c r="Z7"/>
  <c r="Y7" l="1"/>
  <c r="X7"/>
  <c r="V7"/>
  <c r="U7"/>
  <c r="S7"/>
  <c r="R7"/>
  <c r="P7"/>
  <c r="O7"/>
  <c r="M7"/>
  <c r="L7"/>
  <c r="J7"/>
  <c r="I7"/>
  <c r="G7"/>
  <c r="F7"/>
  <c r="D7"/>
  <c r="C7"/>
  <c r="D31" l="1"/>
  <c r="E31"/>
  <c r="C31"/>
  <c r="V31" l="1"/>
  <c r="K31"/>
  <c r="J31"/>
  <c r="U31"/>
  <c r="H31"/>
  <c r="S31"/>
  <c r="Z31"/>
  <c r="F31"/>
  <c r="I31"/>
  <c r="O31"/>
  <c r="W31"/>
  <c r="Y31"/>
  <c r="N31"/>
  <c r="P31"/>
  <c r="T31"/>
  <c r="R31"/>
  <c r="X31"/>
  <c r="Q31"/>
  <c r="M31"/>
  <c r="G31"/>
  <c r="L31"/>
  <c r="K26" i="7" l="1"/>
  <c r="H26"/>
  <c r="T26"/>
  <c r="Q26"/>
  <c r="N26"/>
  <c r="E26"/>
  <c r="J26"/>
  <c r="I26"/>
  <c r="G26"/>
  <c r="F26"/>
  <c r="S26"/>
  <c r="R26"/>
  <c r="P26"/>
  <c r="O26"/>
  <c r="M26"/>
  <c r="L26"/>
  <c r="C26"/>
  <c r="D26"/>
  <c r="Y26"/>
  <c r="Z26" l="1"/>
  <c r="W26"/>
  <c r="V26"/>
  <c r="U26"/>
  <c r="X26"/>
  <c r="J14" i="3" l="1"/>
  <c r="M14"/>
  <c r="U14"/>
  <c r="X14"/>
  <c r="P14"/>
  <c r="V14"/>
  <c r="G14"/>
  <c r="S14"/>
  <c r="Y14"/>
  <c r="Z14" l="1"/>
  <c r="O14"/>
  <c r="I14"/>
  <c r="R14"/>
  <c r="L14"/>
  <c r="F14"/>
  <c r="K14" l="1"/>
  <c r="Q14"/>
  <c r="W14"/>
  <c r="H14"/>
  <c r="N14"/>
  <c r="T14"/>
  <c r="E14" l="1"/>
  <c r="D14"/>
  <c r="C14"/>
  <c r="T24" i="7" l="1"/>
  <c r="K24"/>
  <c r="F24" l="1"/>
  <c r="D24"/>
  <c r="L24"/>
  <c r="Q24"/>
  <c r="Y24"/>
  <c r="E24"/>
  <c r="W24"/>
  <c r="H24"/>
  <c r="V24"/>
  <c r="O24"/>
  <c r="C24"/>
  <c r="I24"/>
  <c r="N24"/>
  <c r="M24"/>
  <c r="J24"/>
  <c r="R24"/>
  <c r="S24"/>
  <c r="U24"/>
  <c r="X24"/>
  <c r="P24"/>
  <c r="G24"/>
  <c r="Z24"/>
</calcChain>
</file>

<file path=xl/sharedStrings.xml><?xml version="1.0" encoding="utf-8"?>
<sst xmlns="http://schemas.openxmlformats.org/spreadsheetml/2006/main" count="139" uniqueCount="52">
  <si>
    <t>고등(남)</t>
    <phoneticPr fontId="1" type="noConversion"/>
  </si>
  <si>
    <t>순위</t>
    <phoneticPr fontId="1" type="noConversion"/>
  </si>
  <si>
    <t>1위</t>
    <phoneticPr fontId="1" type="noConversion"/>
  </si>
  <si>
    <t>2위</t>
    <phoneticPr fontId="1" type="noConversion"/>
  </si>
  <si>
    <t>3위</t>
    <phoneticPr fontId="1" type="noConversion"/>
  </si>
  <si>
    <t>4위</t>
    <phoneticPr fontId="1" type="noConversion"/>
  </si>
  <si>
    <t>5위</t>
    <phoneticPr fontId="1" type="noConversion"/>
  </si>
  <si>
    <t>6위</t>
    <phoneticPr fontId="1" type="noConversion"/>
  </si>
  <si>
    <t>7위</t>
    <phoneticPr fontId="1" type="noConversion"/>
  </si>
  <si>
    <t>8위</t>
    <phoneticPr fontId="1" type="noConversion"/>
  </si>
  <si>
    <t>종목</t>
    <phoneticPr fontId="1" type="noConversion"/>
  </si>
  <si>
    <t>성명</t>
    <phoneticPr fontId="1" type="noConversion"/>
  </si>
  <si>
    <t>소속</t>
    <phoneticPr fontId="1" type="noConversion"/>
  </si>
  <si>
    <t>기록</t>
    <phoneticPr fontId="1" type="noConversion"/>
  </si>
  <si>
    <t>100m</t>
    <phoneticPr fontId="1" type="noConversion"/>
  </si>
  <si>
    <t>풍향풍속</t>
    <phoneticPr fontId="1" type="noConversion"/>
  </si>
  <si>
    <t>200m</t>
    <phoneticPr fontId="1" type="noConversion"/>
  </si>
  <si>
    <t>400m</t>
    <phoneticPr fontId="1" type="noConversion"/>
  </si>
  <si>
    <t>800m</t>
    <phoneticPr fontId="1" type="noConversion"/>
  </si>
  <si>
    <t>1500m</t>
    <phoneticPr fontId="1" type="noConversion"/>
  </si>
  <si>
    <t>5000m</t>
    <phoneticPr fontId="1" type="noConversion"/>
  </si>
  <si>
    <t>110mH</t>
    <phoneticPr fontId="1" type="noConversion"/>
  </si>
  <si>
    <t>400mH</t>
    <phoneticPr fontId="1" type="noConversion"/>
  </si>
  <si>
    <t>4x100mR</t>
    <phoneticPr fontId="1" type="noConversion"/>
  </si>
  <si>
    <t>4x400mR</t>
    <phoneticPr fontId="1" type="noConversion"/>
  </si>
  <si>
    <t>※ WR:세계신, WT:세계타이, AR:아시아신, AT:아시아타이, KR:한국신, KT:한국타이, CR:대회신,  CT:대회타이, DR:부별최고, DT:부별타이</t>
    <phoneticPr fontId="1" type="noConversion"/>
  </si>
  <si>
    <t>멀리뛰기</t>
    <phoneticPr fontId="1" type="noConversion"/>
  </si>
  <si>
    <t>풍향풍속</t>
    <phoneticPr fontId="1" type="noConversion"/>
  </si>
  <si>
    <t>높이뛰기</t>
    <phoneticPr fontId="1" type="noConversion"/>
  </si>
  <si>
    <t>원반던지기</t>
    <phoneticPr fontId="1" type="noConversion"/>
  </si>
  <si>
    <t>포환던지기</t>
    <phoneticPr fontId="1" type="noConversion"/>
  </si>
  <si>
    <t>세단뛰기</t>
    <phoneticPr fontId="1" type="noConversion"/>
  </si>
  <si>
    <t>해머던지기</t>
    <phoneticPr fontId="1" type="noConversion"/>
  </si>
  <si>
    <t>창던지기</t>
    <phoneticPr fontId="1" type="noConversion"/>
  </si>
  <si>
    <t>10종경기</t>
    <phoneticPr fontId="1" type="noConversion"/>
  </si>
  <si>
    <t>3000mSC</t>
    <phoneticPr fontId="1" type="noConversion"/>
  </si>
  <si>
    <t>10000mW</t>
    <phoneticPr fontId="1" type="noConversion"/>
  </si>
  <si>
    <t>장대높이뛰기</t>
    <phoneticPr fontId="1" type="noConversion"/>
  </si>
  <si>
    <t>일</t>
    <phoneticPr fontId="1" type="noConversion"/>
  </si>
  <si>
    <t xml:space="preserve">제27회 문화체육부장관기 전국체육고등학교 체육대회 </t>
    <phoneticPr fontId="1" type="noConversion"/>
  </si>
  <si>
    <t>( 춘천 2013년 4월24일 ∼ 4월25일 )</t>
    <phoneticPr fontId="1" type="noConversion"/>
  </si>
  <si>
    <t>고등(여)</t>
    <phoneticPr fontId="1" type="noConversion"/>
  </si>
  <si>
    <t>100mH</t>
    <phoneticPr fontId="1" type="noConversion"/>
  </si>
  <si>
    <t xml:space="preserve">  심판장 :  김   관   진  (인)</t>
    <phoneticPr fontId="1" type="noConversion"/>
  </si>
  <si>
    <t xml:space="preserve">  심판장 :  김    관    진  (인)</t>
    <phoneticPr fontId="1" type="noConversion"/>
  </si>
  <si>
    <t>(공동3위)</t>
    <phoneticPr fontId="1" type="noConversion"/>
  </si>
  <si>
    <t>(공동3위)</t>
    <phoneticPr fontId="1" type="noConversion"/>
  </si>
  <si>
    <t>4.90 CR</t>
    <phoneticPr fontId="1" type="noConversion"/>
  </si>
  <si>
    <t>(공동4위)</t>
    <phoneticPr fontId="1" type="noConversion"/>
  </si>
  <si>
    <t>(공동4위)</t>
    <phoneticPr fontId="1" type="noConversion"/>
  </si>
  <si>
    <t>(공동2위)</t>
    <phoneticPr fontId="1" type="noConversion"/>
  </si>
  <si>
    <t>(공동2위)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</si>
</sst>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ss.00"/>
    <numFmt numFmtId="177" formatCode="m:ss.00"/>
    <numFmt numFmtId="178" formatCode="mm:ss.00"/>
    <numFmt numFmtId="179" formatCode="m\.ss.00"/>
  </numFmts>
  <fonts count="10"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6"/>
      <name val="가는으뜸체"/>
      <family val="1"/>
      <charset val="129"/>
    </font>
    <font>
      <sz val="8"/>
      <name val="휴먼각진옛체"/>
      <family val="1"/>
      <charset val="129"/>
    </font>
    <font>
      <sz val="7"/>
      <color theme="0"/>
      <name val="가는으뜸체"/>
      <family val="1"/>
      <charset val="129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left" vertical="center" shrinkToFit="1"/>
    </xf>
    <xf numFmtId="0" fontId="2" fillId="0" borderId="8" xfId="0" applyFont="1" applyBorder="1" applyAlignment="1" applyProtection="1">
      <alignment horizontal="left" vertical="center" shrinkToFit="1"/>
    </xf>
    <xf numFmtId="0" fontId="2" fillId="0" borderId="9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3" fillId="0" borderId="11" xfId="0" applyFont="1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2" fillId="0" borderId="13" xfId="0" applyNumberFormat="1" applyFont="1" applyBorder="1" applyAlignment="1" applyProtection="1">
      <alignment horizontal="center" vertical="center" shrinkToFit="1"/>
    </xf>
    <xf numFmtId="0" fontId="2" fillId="0" borderId="14" xfId="0" applyNumberFormat="1" applyFont="1" applyBorder="1" applyAlignment="1" applyProtection="1">
      <alignment horizontal="center" vertical="center" shrinkToFit="1"/>
    </xf>
    <xf numFmtId="0" fontId="2" fillId="0" borderId="11" xfId="0" quotePrefix="1" applyNumberFormat="1" applyFont="1" applyBorder="1" applyAlignment="1" applyProtection="1">
      <alignment horizontal="center" vertical="center" shrinkToFit="1"/>
    </xf>
    <xf numFmtId="0" fontId="2" fillId="0" borderId="11" xfId="0" applyNumberFormat="1" applyFont="1" applyBorder="1" applyAlignment="1" applyProtection="1">
      <alignment horizontal="center" vertical="center" shrinkToFit="1"/>
    </xf>
    <xf numFmtId="0" fontId="2" fillId="0" borderId="15" xfId="0" applyNumberFormat="1" applyFont="1" applyBorder="1" applyAlignment="1" applyProtection="1">
      <alignment horizontal="center" vertical="center" shrinkToFit="1"/>
    </xf>
    <xf numFmtId="0" fontId="2" fillId="0" borderId="16" xfId="0" applyNumberFormat="1" applyFont="1" applyBorder="1" applyAlignment="1" applyProtection="1">
      <alignment horizontal="center" vertical="center" shrinkToFit="1"/>
    </xf>
    <xf numFmtId="0" fontId="2" fillId="0" borderId="17" xfId="0" applyNumberFormat="1" applyFont="1" applyBorder="1" applyAlignment="1" applyProtection="1">
      <alignment horizontal="center" vertical="center" shrinkToFit="1"/>
    </xf>
    <xf numFmtId="0" fontId="2" fillId="0" borderId="2" xfId="0" applyNumberFormat="1" applyFont="1" applyBorder="1" applyAlignment="1" applyProtection="1">
      <alignment horizontal="center" vertical="center" shrinkToFit="1"/>
    </xf>
    <xf numFmtId="0" fontId="2" fillId="0" borderId="18" xfId="0" applyNumberFormat="1" applyFont="1" applyBorder="1" applyAlignment="1" applyProtection="1">
      <alignment horizontal="center" vertical="center" shrinkToFit="1"/>
    </xf>
    <xf numFmtId="0" fontId="2" fillId="0" borderId="18" xfId="0" quotePrefix="1" applyNumberFormat="1" applyFont="1" applyBorder="1" applyAlignment="1" applyProtection="1">
      <alignment horizontal="center" vertical="center" shrinkToFit="1"/>
    </xf>
    <xf numFmtId="0" fontId="2" fillId="0" borderId="17" xfId="0" applyNumberFormat="1" applyFont="1" applyFill="1" applyBorder="1" applyAlignment="1" applyProtection="1">
      <alignment horizontal="center" vertical="center" shrinkToFit="1"/>
    </xf>
    <xf numFmtId="0" fontId="2" fillId="0" borderId="16" xfId="0" applyNumberFormat="1" applyFont="1" applyFill="1" applyBorder="1" applyAlignment="1" applyProtection="1">
      <alignment horizontal="center" vertical="center" shrinkToFit="1"/>
    </xf>
    <xf numFmtId="0" fontId="0" fillId="0" borderId="0" xfId="0" applyNumberFormat="1" applyAlignment="1">
      <alignment horizontal="left" vertical="center" shrinkToFit="1"/>
    </xf>
    <xf numFmtId="176" fontId="2" fillId="0" borderId="13" xfId="0" applyNumberFormat="1" applyFont="1" applyBorder="1" applyAlignment="1" applyProtection="1">
      <alignment horizontal="center" vertical="center" shrinkToFit="1"/>
    </xf>
    <xf numFmtId="176" fontId="2" fillId="0" borderId="16" xfId="0" applyNumberFormat="1" applyFont="1" applyBorder="1" applyAlignment="1" applyProtection="1">
      <alignment horizontal="center" vertical="center" shrinkToFit="1"/>
    </xf>
    <xf numFmtId="176" fontId="2" fillId="0" borderId="17" xfId="0" applyNumberFormat="1" applyFont="1" applyBorder="1" applyAlignment="1" applyProtection="1">
      <alignment horizontal="center" vertical="center" shrinkToFit="1"/>
    </xf>
    <xf numFmtId="177" fontId="2" fillId="0" borderId="17" xfId="0" applyNumberFormat="1" applyFont="1" applyBorder="1" applyAlignment="1" applyProtection="1">
      <alignment horizontal="center" vertical="center" shrinkToFit="1"/>
    </xf>
    <xf numFmtId="178" fontId="2" fillId="0" borderId="17" xfId="0" applyNumberFormat="1" applyFont="1" applyFill="1" applyBorder="1" applyAlignment="1" applyProtection="1">
      <alignment horizontal="center" vertical="center" shrinkToFit="1"/>
    </xf>
    <xf numFmtId="176" fontId="2" fillId="0" borderId="16" xfId="0" applyNumberFormat="1" applyFont="1" applyFill="1" applyBorder="1" applyAlignment="1" applyProtection="1">
      <alignment horizontal="center" vertical="center" shrinkToFit="1"/>
    </xf>
    <xf numFmtId="176" fontId="2" fillId="0" borderId="17" xfId="0" applyNumberFormat="1" applyFont="1" applyFill="1" applyBorder="1" applyAlignment="1" applyProtection="1">
      <alignment horizontal="center" vertical="center" shrinkToFit="1"/>
    </xf>
    <xf numFmtId="0" fontId="9" fillId="0" borderId="16" xfId="0" applyNumberFormat="1" applyFont="1" applyFill="1" applyBorder="1" applyAlignment="1" applyProtection="1">
      <alignment horizontal="center" vertical="center" shrinkToFit="1"/>
    </xf>
    <xf numFmtId="177" fontId="2" fillId="0" borderId="16" xfId="0" applyNumberFormat="1" applyFont="1" applyFill="1" applyBorder="1" applyAlignment="1" applyProtection="1">
      <alignment horizontal="center" vertical="center" shrinkToFit="1"/>
    </xf>
    <xf numFmtId="2" fontId="2" fillId="0" borderId="17" xfId="0" applyNumberFormat="1" applyFont="1" applyBorder="1" applyAlignment="1" applyProtection="1">
      <alignment horizontal="center" vertical="center" shrinkToFit="1"/>
    </xf>
    <xf numFmtId="2" fontId="2" fillId="0" borderId="16" xfId="0" applyNumberFormat="1" applyFont="1" applyBorder="1" applyAlignment="1" applyProtection="1">
      <alignment horizontal="center" vertical="center" shrinkToFit="1"/>
    </xf>
    <xf numFmtId="177" fontId="2" fillId="0" borderId="17" xfId="0" applyNumberFormat="1" applyFont="1" applyFill="1" applyBorder="1" applyAlignment="1" applyProtection="1">
      <alignment horizontal="center" vertical="center" shrinkToFit="1"/>
    </xf>
    <xf numFmtId="179" fontId="2" fillId="0" borderId="17" xfId="0" applyNumberFormat="1" applyFont="1" applyBorder="1" applyAlignment="1" applyProtection="1">
      <alignment horizontal="center" vertical="center" shrinkToFit="1"/>
    </xf>
    <xf numFmtId="0" fontId="2" fillId="0" borderId="19" xfId="0" applyNumberFormat="1" applyFont="1" applyBorder="1" applyAlignment="1" applyProtection="1">
      <alignment horizontal="center" vertical="center" shrinkToFit="1"/>
    </xf>
    <xf numFmtId="0" fontId="2" fillId="0" borderId="20" xfId="0" applyNumberFormat="1" applyFont="1" applyBorder="1" applyAlignment="1" applyProtection="1">
      <alignment horizontal="center" vertical="center" shrinkToFit="1"/>
    </xf>
    <xf numFmtId="0" fontId="2" fillId="0" borderId="1" xfId="0" applyNumberFormat="1" applyFont="1" applyBorder="1" applyAlignment="1" applyProtection="1">
      <alignment horizontal="center" vertical="center" shrinkToFit="1"/>
    </xf>
    <xf numFmtId="0" fontId="2" fillId="0" borderId="23" xfId="0" applyNumberFormat="1" applyFont="1" applyBorder="1" applyAlignment="1" applyProtection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2" fillId="0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00m_M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0000mW_M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400mR_M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600mR_M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Highjump_M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Polevault_M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Longjump_M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Triplejump_M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Shotput_M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Discus_M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Hamer_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200m_M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Javelin_M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00m_W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200m_W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400m_W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800m_W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500m_W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5000m_W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00mH_W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400mH_W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0000mW_W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400m_M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400mR_W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600mR_W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Highjump_W.xls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Polevault_W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Longjump_W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Triplejump_W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Shotput_W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Discus_W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Hamer_W.xlsm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Javelin_W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800m_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500m_M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5000m_M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110mH_M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400mH_M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/AppData/Local/Temp/_AZTMP6_/3000mSC_M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12"/>
      <sheetName val="예선결과34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/>
      <sheetData sheetId="4">
        <row r="4">
          <cell r="B4" t="str">
            <v>이철민</v>
          </cell>
          <cell r="C4" t="str">
            <v>대전체고</v>
          </cell>
          <cell r="D4">
            <v>1.2534722222222222E-4</v>
          </cell>
          <cell r="E4" t="str">
            <v>홍성원</v>
          </cell>
          <cell r="F4" t="str">
            <v>강원체고</v>
          </cell>
          <cell r="G4">
            <v>1.2581018518518516E-4</v>
          </cell>
          <cell r="H4" t="str">
            <v>강민석</v>
          </cell>
          <cell r="I4" t="str">
            <v>강원체고</v>
          </cell>
          <cell r="J4">
            <v>1.2847222222222223E-4</v>
          </cell>
          <cell r="K4" t="str">
            <v>김영우</v>
          </cell>
          <cell r="L4" t="str">
            <v>전북체고</v>
          </cell>
          <cell r="M4">
            <v>1.2894675925925926E-4</v>
          </cell>
          <cell r="N4" t="str">
            <v>이규형</v>
          </cell>
          <cell r="O4" t="str">
            <v>경북체고</v>
          </cell>
          <cell r="P4">
            <v>1.2899305555555556E-4</v>
          </cell>
          <cell r="Q4" t="str">
            <v>황병현</v>
          </cell>
          <cell r="R4" t="str">
            <v>충북체고</v>
          </cell>
          <cell r="S4">
            <v>1.2916666666666667E-4</v>
          </cell>
          <cell r="T4" t="str">
            <v>이지우</v>
          </cell>
          <cell r="U4" t="str">
            <v>서울체고</v>
          </cell>
          <cell r="V4">
            <v>1.2916666666666667E-4</v>
          </cell>
          <cell r="W4" t="str">
            <v>이창수</v>
          </cell>
          <cell r="X4" t="str">
            <v>충북체고</v>
          </cell>
          <cell r="Y4">
            <v>1.3124999999999999E-4</v>
          </cell>
        </row>
        <row r="5">
          <cell r="B5" t="str">
            <v>+0.8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"/>
      <sheetName val="결승결과출력"/>
      <sheetName val="조별결과"/>
      <sheetName val="결과"/>
    </sheetNames>
    <sheetDataSet>
      <sheetData sheetId="0"/>
      <sheetData sheetId="1"/>
      <sheetData sheetId="2"/>
      <sheetData sheetId="3"/>
      <sheetData sheetId="4">
        <row r="4">
          <cell r="B4" t="str">
            <v>이준혁</v>
          </cell>
          <cell r="C4" t="str">
            <v>부산체고</v>
          </cell>
          <cell r="D4">
            <v>3.2350115740740738E-2</v>
          </cell>
          <cell r="E4" t="str">
            <v>최병호</v>
          </cell>
          <cell r="F4" t="str">
            <v>서울체고</v>
          </cell>
          <cell r="G4">
            <v>3.2731018518518513E-2</v>
          </cell>
          <cell r="H4" t="str">
            <v>이용희</v>
          </cell>
          <cell r="I4" t="str">
            <v>전북체고</v>
          </cell>
          <cell r="J4">
            <v>3.4457060185185184E-2</v>
          </cell>
          <cell r="K4" t="str">
            <v>조세훈</v>
          </cell>
          <cell r="L4" t="str">
            <v>서울체고</v>
          </cell>
          <cell r="M4">
            <v>3.698622685185185E-2</v>
          </cell>
          <cell r="N4" t="str">
            <v>김지원</v>
          </cell>
          <cell r="O4" t="str">
            <v>충남체고</v>
          </cell>
          <cell r="P4">
            <v>4.0098842592592596E-2</v>
          </cell>
          <cell r="Q4" t="str">
            <v>한인수</v>
          </cell>
          <cell r="R4" t="str">
            <v>충북체고</v>
          </cell>
          <cell r="S4">
            <v>4.0269675925925924E-2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Chart1"/>
      <sheetName val="결승결과출력"/>
      <sheetName val="예선결과"/>
      <sheetName val="조편성"/>
      <sheetName val="결과"/>
      <sheetName val="출전선수"/>
    </sheetNames>
    <sheetDataSet>
      <sheetData sheetId="0"/>
      <sheetData sheetId="1" refreshError="1"/>
      <sheetData sheetId="2"/>
      <sheetData sheetId="3"/>
      <sheetData sheetId="4"/>
      <sheetData sheetId="5">
        <row r="4">
          <cell r="B4" t="str">
            <v>김주영 강민석 원형빈 홍성원</v>
          </cell>
          <cell r="C4" t="str">
            <v>강원체고</v>
          </cell>
          <cell r="D4">
            <v>4.8587962962962967E-4</v>
          </cell>
          <cell r="E4" t="str">
            <v>이도영 이선형 이용하 이지우</v>
          </cell>
          <cell r="F4" t="str">
            <v>서울체고</v>
          </cell>
          <cell r="G4">
            <v>4.8981481481481478E-4</v>
          </cell>
          <cell r="H4" t="str">
            <v>백민수 이규형 전혁진 이재현</v>
          </cell>
          <cell r="I4" t="str">
            <v>경북체고</v>
          </cell>
          <cell r="J4">
            <v>4.9039351851851848E-4</v>
          </cell>
          <cell r="K4" t="str">
            <v>김한수 김영대 이승우 박효준</v>
          </cell>
          <cell r="L4" t="str">
            <v>경기체고</v>
          </cell>
          <cell r="M4">
            <v>4.982638888888888E-4</v>
          </cell>
          <cell r="N4" t="str">
            <v>김강호 이창수 이주영 황병현</v>
          </cell>
          <cell r="O4" t="str">
            <v>충북체고</v>
          </cell>
          <cell r="P4">
            <v>5.0428240740740739E-4</v>
          </cell>
          <cell r="Q4" t="str">
            <v>박희성 김홍윤 이한성 김현호</v>
          </cell>
          <cell r="R4" t="str">
            <v>전남체고</v>
          </cell>
          <cell r="S4">
            <v>5.0451388888888887E-4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Chart1"/>
      <sheetName val="결승결과출력"/>
      <sheetName val="예선결과"/>
      <sheetName val="조편성"/>
      <sheetName val="결과"/>
      <sheetName val="출전선수"/>
    </sheetNames>
    <sheetDataSet>
      <sheetData sheetId="0"/>
      <sheetData sheetId="1" refreshError="1"/>
      <sheetData sheetId="2"/>
      <sheetData sheetId="3"/>
      <sheetData sheetId="4"/>
      <sheetData sheetId="5">
        <row r="4">
          <cell r="B4" t="str">
            <v>김남권 김영대 정양현 박효준</v>
          </cell>
          <cell r="C4" t="str">
            <v>경기체고</v>
          </cell>
          <cell r="D4">
            <v>2.3563657407407409E-3</v>
          </cell>
          <cell r="E4" t="str">
            <v>구자현 박효수 허창열 김현석</v>
          </cell>
          <cell r="F4" t="str">
            <v>대구체고</v>
          </cell>
          <cell r="G4">
            <v>2.362384259259259E-3</v>
          </cell>
          <cell r="H4" t="str">
            <v>정을영 김현호 김주안 이한성</v>
          </cell>
          <cell r="I4" t="str">
            <v>전남체고</v>
          </cell>
          <cell r="J4">
            <v>2.4010416666666668E-3</v>
          </cell>
          <cell r="K4" t="str">
            <v>박민영 김주영 김기래 원형빈</v>
          </cell>
          <cell r="L4" t="str">
            <v>강원체고</v>
          </cell>
          <cell r="M4">
            <v>2.4383101851851853E-3</v>
          </cell>
          <cell r="N4" t="str">
            <v>성민준 이도영 이지우 이정익</v>
          </cell>
          <cell r="O4" t="str">
            <v>서울체고</v>
          </cell>
          <cell r="P4">
            <v>2.4447916666666667E-3</v>
          </cell>
          <cell r="Q4" t="str">
            <v>방인규 김상현 권시우 서유빈</v>
          </cell>
          <cell r="R4" t="str">
            <v>인천체고</v>
          </cell>
          <cell r="S4">
            <v>2.4476851851851851E-3</v>
          </cell>
          <cell r="T4" t="str">
            <v>이주영 이창수 황병현 김강호</v>
          </cell>
          <cell r="U4" t="str">
            <v>충북체고</v>
          </cell>
          <cell r="V4">
            <v>2.4819444444444442E-3</v>
          </cell>
          <cell r="W4" t="str">
            <v>손희태 박종광 도현국 김민후</v>
          </cell>
          <cell r="X4" t="str">
            <v>광주체고</v>
          </cell>
          <cell r="Y4">
            <v>2.5136574074074076E-3</v>
          </cell>
        </row>
      </sheetData>
      <sheetData sheetId="6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서인경</v>
          </cell>
          <cell r="C4" t="str">
            <v>경북체고</v>
          </cell>
          <cell r="D4">
            <v>2.04</v>
          </cell>
          <cell r="E4" t="str">
            <v>심석호</v>
          </cell>
          <cell r="F4" t="str">
            <v>충북체고</v>
          </cell>
          <cell r="G4">
            <v>2.0099999999999998</v>
          </cell>
          <cell r="H4" t="str">
            <v>박효진</v>
          </cell>
          <cell r="I4" t="str">
            <v>강원체고</v>
          </cell>
          <cell r="J4">
            <v>1.9</v>
          </cell>
          <cell r="K4" t="str">
            <v>김준기</v>
          </cell>
          <cell r="L4" t="str">
            <v>강원체고</v>
          </cell>
          <cell r="M4">
            <v>1.85</v>
          </cell>
          <cell r="N4" t="str">
            <v>한재상</v>
          </cell>
          <cell r="O4" t="str">
            <v>충북체고</v>
          </cell>
          <cell r="P4">
            <v>1.85</v>
          </cell>
          <cell r="Q4" t="str">
            <v>오세진</v>
          </cell>
          <cell r="R4" t="str">
            <v>대구체고</v>
          </cell>
          <cell r="S4">
            <v>1.85</v>
          </cell>
          <cell r="T4" t="str">
            <v>도종혁</v>
          </cell>
          <cell r="U4" t="str">
            <v>대구체고</v>
          </cell>
          <cell r="V4">
            <v>1.8</v>
          </cell>
          <cell r="W4" t="str">
            <v>박기남</v>
          </cell>
          <cell r="X4" t="str">
            <v>경북체고</v>
          </cell>
          <cell r="Y4">
            <v>1.75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박태원</v>
          </cell>
          <cell r="C4" t="str">
            <v>부산체고</v>
          </cell>
          <cell r="E4" t="str">
            <v>진준덕</v>
          </cell>
          <cell r="F4" t="str">
            <v>서울체고</v>
          </cell>
          <cell r="G4">
            <v>4.4000000000000004</v>
          </cell>
          <cell r="H4" t="str">
            <v>반청</v>
          </cell>
          <cell r="I4" t="str">
            <v>경북체고</v>
          </cell>
          <cell r="J4">
            <v>4.4000000000000004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편성준</v>
          </cell>
          <cell r="C4" t="str">
            <v>경북체고</v>
          </cell>
          <cell r="D4">
            <v>7.04</v>
          </cell>
          <cell r="E4" t="str">
            <v>좌동빈</v>
          </cell>
          <cell r="F4" t="str">
            <v>충남체고</v>
          </cell>
          <cell r="G4">
            <v>6.94</v>
          </cell>
          <cell r="H4" t="str">
            <v>박광호</v>
          </cell>
          <cell r="I4" t="str">
            <v>서울체고</v>
          </cell>
          <cell r="J4">
            <v>6.93</v>
          </cell>
          <cell r="K4" t="str">
            <v>임창현</v>
          </cell>
          <cell r="L4" t="str">
            <v>경남체고</v>
          </cell>
          <cell r="M4">
            <v>6.84</v>
          </cell>
          <cell r="N4" t="str">
            <v>이우영</v>
          </cell>
          <cell r="O4" t="str">
            <v>대구체고</v>
          </cell>
          <cell r="P4">
            <v>6.7</v>
          </cell>
          <cell r="Q4" t="str">
            <v>최영우</v>
          </cell>
          <cell r="R4" t="str">
            <v>인천체고</v>
          </cell>
          <cell r="S4">
            <v>6.55</v>
          </cell>
          <cell r="T4" t="str">
            <v>양운석</v>
          </cell>
          <cell r="U4" t="str">
            <v>충북체고</v>
          </cell>
          <cell r="V4">
            <v>6.53</v>
          </cell>
          <cell r="W4" t="str">
            <v>최한영</v>
          </cell>
          <cell r="X4" t="str">
            <v>경기체고</v>
          </cell>
          <cell r="Y4">
            <v>6.51</v>
          </cell>
        </row>
        <row r="5">
          <cell r="D5" t="str">
            <v>+3.2</v>
          </cell>
          <cell r="G5" t="str">
            <v>+1.9</v>
          </cell>
          <cell r="J5" t="str">
            <v>+2.8</v>
          </cell>
          <cell r="M5" t="str">
            <v>+3.5</v>
          </cell>
          <cell r="P5" t="str">
            <v>+1.9</v>
          </cell>
          <cell r="S5" t="str">
            <v>+0.4</v>
          </cell>
          <cell r="V5" t="str">
            <v>+3.9</v>
          </cell>
          <cell r="Y5" t="str">
            <v>+1.7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 refreshError="1"/>
      <sheetData sheetId="1" refreshError="1"/>
      <sheetData sheetId="2">
        <row r="4">
          <cell r="B4" t="str">
            <v>지훈</v>
          </cell>
          <cell r="C4" t="str">
            <v>충남체고</v>
          </cell>
          <cell r="D4">
            <v>14.65</v>
          </cell>
          <cell r="E4" t="str">
            <v>원유성</v>
          </cell>
          <cell r="F4" t="str">
            <v>강원체고</v>
          </cell>
          <cell r="G4">
            <v>14.45</v>
          </cell>
          <cell r="H4" t="str">
            <v>김근호</v>
          </cell>
          <cell r="I4" t="str">
            <v>경북체고</v>
          </cell>
          <cell r="J4">
            <v>14</v>
          </cell>
          <cell r="K4" t="str">
            <v>김기찬</v>
          </cell>
          <cell r="L4" t="str">
            <v>인천체고</v>
          </cell>
          <cell r="M4">
            <v>14</v>
          </cell>
          <cell r="N4" t="str">
            <v>신우식</v>
          </cell>
          <cell r="O4" t="str">
            <v>전북체고</v>
          </cell>
          <cell r="P4">
            <v>13.4</v>
          </cell>
        </row>
        <row r="5">
          <cell r="D5" t="str">
            <v>+3.4</v>
          </cell>
          <cell r="G5" t="str">
            <v>+1.5</v>
          </cell>
          <cell r="J5" t="str">
            <v>+1.4</v>
          </cell>
          <cell r="M5">
            <v>1.6</v>
          </cell>
          <cell r="P5" t="str">
            <v>+1.0</v>
          </cell>
          <cell r="S5">
            <v>0</v>
          </cell>
          <cell r="V5">
            <v>0</v>
          </cell>
          <cell r="Y5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김인호</v>
          </cell>
          <cell r="C4" t="str">
            <v>서울체고</v>
          </cell>
          <cell r="D4">
            <v>15.92</v>
          </cell>
          <cell r="E4" t="str">
            <v>신승찬</v>
          </cell>
          <cell r="F4" t="str">
            <v>충북체고</v>
          </cell>
          <cell r="G4">
            <v>15.19</v>
          </cell>
          <cell r="H4" t="str">
            <v>정희수</v>
          </cell>
          <cell r="I4" t="str">
            <v>경기체고</v>
          </cell>
          <cell r="J4">
            <v>14.65</v>
          </cell>
          <cell r="K4" t="str">
            <v>엄하다</v>
          </cell>
          <cell r="L4" t="str">
            <v>경북체고</v>
          </cell>
          <cell r="M4">
            <v>14.45</v>
          </cell>
          <cell r="N4" t="str">
            <v>김진남</v>
          </cell>
          <cell r="O4" t="str">
            <v>강원체고</v>
          </cell>
          <cell r="P4">
            <v>14.39</v>
          </cell>
          <cell r="Q4" t="str">
            <v>김민우</v>
          </cell>
          <cell r="R4" t="str">
            <v>대구체고</v>
          </cell>
          <cell r="S4">
            <v>14.36</v>
          </cell>
          <cell r="T4" t="str">
            <v>김기현</v>
          </cell>
          <cell r="U4" t="str">
            <v>강원체고</v>
          </cell>
          <cell r="V4">
            <v>14.27</v>
          </cell>
          <cell r="W4" t="str">
            <v>임준혁</v>
          </cell>
          <cell r="X4" t="str">
            <v>대전체고</v>
          </cell>
          <cell r="Y4">
            <v>13.58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진명우</v>
          </cell>
          <cell r="C4" t="str">
            <v>경남체고</v>
          </cell>
          <cell r="D4">
            <v>48.15</v>
          </cell>
          <cell r="E4" t="str">
            <v>안형민</v>
          </cell>
          <cell r="F4" t="str">
            <v>강원체고</v>
          </cell>
          <cell r="G4">
            <v>47.07</v>
          </cell>
          <cell r="H4" t="str">
            <v>김성재</v>
          </cell>
          <cell r="I4" t="str">
            <v>전북체고</v>
          </cell>
          <cell r="J4">
            <v>44.51</v>
          </cell>
          <cell r="K4" t="str">
            <v>양희철</v>
          </cell>
          <cell r="L4" t="str">
            <v>전북체고</v>
          </cell>
          <cell r="M4">
            <v>44.26</v>
          </cell>
          <cell r="N4" t="str">
            <v>최희중</v>
          </cell>
          <cell r="O4" t="str">
            <v>강원체고</v>
          </cell>
          <cell r="P4">
            <v>41.5</v>
          </cell>
          <cell r="Q4" t="str">
            <v>김재룡</v>
          </cell>
          <cell r="R4" t="str">
            <v>전남체고</v>
          </cell>
          <cell r="S4">
            <v>38.19</v>
          </cell>
          <cell r="T4" t="str">
            <v>박강현</v>
          </cell>
          <cell r="U4" t="str">
            <v>서울체고</v>
          </cell>
          <cell r="V4">
            <v>37.31</v>
          </cell>
          <cell r="W4" t="str">
            <v>이정빈</v>
          </cell>
          <cell r="X4" t="str">
            <v>서울체고</v>
          </cell>
          <cell r="Y4">
            <v>37.03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윤승찬</v>
          </cell>
          <cell r="C4" t="str">
            <v>전남체고</v>
          </cell>
          <cell r="D4">
            <v>59.69</v>
          </cell>
          <cell r="E4" t="str">
            <v>김승준</v>
          </cell>
          <cell r="F4" t="str">
            <v>충북체고</v>
          </cell>
          <cell r="G4">
            <v>57.58</v>
          </cell>
          <cell r="H4" t="str">
            <v>김궁위</v>
          </cell>
          <cell r="I4" t="str">
            <v>부산체고</v>
          </cell>
          <cell r="J4">
            <v>55.31</v>
          </cell>
          <cell r="K4" t="str">
            <v>왕지환</v>
          </cell>
          <cell r="L4" t="str">
            <v>인천체고</v>
          </cell>
          <cell r="M4">
            <v>55.12</v>
          </cell>
          <cell r="N4" t="str">
            <v>김성민</v>
          </cell>
          <cell r="O4" t="str">
            <v>광주체고</v>
          </cell>
          <cell r="P4">
            <v>54.82</v>
          </cell>
          <cell r="Q4" t="str">
            <v>김영준</v>
          </cell>
          <cell r="R4" t="str">
            <v>경기체고</v>
          </cell>
          <cell r="S4">
            <v>52.82</v>
          </cell>
          <cell r="T4" t="str">
            <v>정주영</v>
          </cell>
          <cell r="U4" t="str">
            <v>광주체고</v>
          </cell>
          <cell r="V4">
            <v>51.74</v>
          </cell>
          <cell r="W4" t="str">
            <v>조만석</v>
          </cell>
          <cell r="X4" t="str">
            <v>인천체고</v>
          </cell>
          <cell r="Y4">
            <v>48.23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12"/>
      <sheetName val="예선결과34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/>
      <sheetData sheetId="4">
        <row r="4">
          <cell r="B4" t="str">
            <v>이용하</v>
          </cell>
          <cell r="C4" t="str">
            <v>서울체고</v>
          </cell>
          <cell r="D4">
            <v>2.628472222222222E-4</v>
          </cell>
          <cell r="E4" t="str">
            <v>황병현</v>
          </cell>
          <cell r="F4" t="str">
            <v>충북체고</v>
          </cell>
          <cell r="G4">
            <v>2.6377314814814812E-4</v>
          </cell>
          <cell r="H4" t="str">
            <v>이도원</v>
          </cell>
          <cell r="I4" t="str">
            <v>충남체고</v>
          </cell>
          <cell r="J4">
            <v>2.6516203703703706E-4</v>
          </cell>
          <cell r="K4" t="str">
            <v>이창수</v>
          </cell>
          <cell r="L4" t="str">
            <v>충북체고</v>
          </cell>
          <cell r="M4">
            <v>2.6587962962962964E-4</v>
          </cell>
          <cell r="N4" t="str">
            <v>김주영</v>
          </cell>
          <cell r="O4" t="str">
            <v>강원체고</v>
          </cell>
          <cell r="P4">
            <v>2.6593750000000001E-4</v>
          </cell>
          <cell r="Q4" t="str">
            <v>이선형</v>
          </cell>
          <cell r="R4" t="str">
            <v>서울체고</v>
          </cell>
          <cell r="S4">
            <v>2.6805555555555556E-4</v>
          </cell>
          <cell r="T4" t="str">
            <v>김영우</v>
          </cell>
          <cell r="U4" t="str">
            <v>전북체고</v>
          </cell>
          <cell r="V4">
            <v>2.7187499999999998E-4</v>
          </cell>
        </row>
        <row r="5">
          <cell r="B5" t="str">
            <v>-0.6</v>
          </cell>
        </row>
      </sheetData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최덕영</v>
          </cell>
          <cell r="C4" t="str">
            <v>충북체고</v>
          </cell>
          <cell r="D4">
            <v>62.93</v>
          </cell>
          <cell r="E4" t="str">
            <v>방류현</v>
          </cell>
          <cell r="F4" t="str">
            <v>서울체고</v>
          </cell>
          <cell r="G4">
            <v>57.86</v>
          </cell>
          <cell r="H4" t="str">
            <v>김우중</v>
          </cell>
          <cell r="I4" t="str">
            <v>광주체고</v>
          </cell>
          <cell r="J4">
            <v>57.06</v>
          </cell>
          <cell r="K4" t="str">
            <v>이한솔</v>
          </cell>
          <cell r="L4" t="str">
            <v>서울체고</v>
          </cell>
          <cell r="M4">
            <v>55.6</v>
          </cell>
          <cell r="N4" t="str">
            <v>정민우</v>
          </cell>
          <cell r="O4" t="str">
            <v>경북체고</v>
          </cell>
          <cell r="P4">
            <v>52.68</v>
          </cell>
          <cell r="Q4" t="str">
            <v>이근영</v>
          </cell>
          <cell r="R4" t="str">
            <v>강원체고</v>
          </cell>
          <cell r="S4">
            <v>52.23</v>
          </cell>
          <cell r="T4" t="str">
            <v>김명진</v>
          </cell>
          <cell r="U4" t="str">
            <v>남녕고교</v>
          </cell>
          <cell r="V4">
            <v>52.13</v>
          </cell>
          <cell r="W4" t="str">
            <v>조호</v>
          </cell>
          <cell r="X4" t="str">
            <v>인천체고</v>
          </cell>
          <cell r="Y4">
            <v>51.9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>
        <row r="4">
          <cell r="B4" t="str">
            <v>이아영</v>
          </cell>
          <cell r="C4" t="str">
            <v>전남체고</v>
          </cell>
          <cell r="D4">
            <v>1.454861111111111E-4</v>
          </cell>
          <cell r="E4" t="str">
            <v>이현주</v>
          </cell>
          <cell r="F4" t="str">
            <v>서울체고</v>
          </cell>
          <cell r="G4">
            <v>1.4652777777777779E-4</v>
          </cell>
          <cell r="H4" t="str">
            <v>유지연</v>
          </cell>
          <cell r="I4" t="str">
            <v>광주체고</v>
          </cell>
          <cell r="J4">
            <v>1.4687500000000001E-4</v>
          </cell>
          <cell r="K4" t="str">
            <v>고영아</v>
          </cell>
          <cell r="L4" t="str">
            <v>경기체고</v>
          </cell>
          <cell r="M4">
            <v>1.4768518518518519E-4</v>
          </cell>
          <cell r="N4" t="str">
            <v>정예진</v>
          </cell>
          <cell r="O4" t="str">
            <v>인천체고</v>
          </cell>
          <cell r="P4">
            <v>1.4884259259259259E-4</v>
          </cell>
          <cell r="Q4" t="str">
            <v>김민지</v>
          </cell>
          <cell r="R4" t="str">
            <v>충북체고</v>
          </cell>
          <cell r="S4">
            <v>1.4976851851851851E-4</v>
          </cell>
          <cell r="T4" t="str">
            <v>이주현</v>
          </cell>
          <cell r="U4" t="str">
            <v>전남체고</v>
          </cell>
          <cell r="V4">
            <v>1.5034722222222221E-4</v>
          </cell>
          <cell r="W4" t="str">
            <v>김진선</v>
          </cell>
          <cell r="X4" t="str">
            <v>강원체고</v>
          </cell>
          <cell r="Y4">
            <v>1.5219907407407407E-4</v>
          </cell>
        </row>
        <row r="5">
          <cell r="B5" t="str">
            <v>-0.1</v>
          </cell>
        </row>
      </sheetData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>
        <row r="4">
          <cell r="B4" t="str">
            <v>한정미</v>
          </cell>
          <cell r="C4" t="str">
            <v>광주체고</v>
          </cell>
          <cell r="D4">
            <v>3.0405092592592593E-4</v>
          </cell>
          <cell r="E4" t="str">
            <v>김민지</v>
          </cell>
          <cell r="F4" t="str">
            <v>충북체고</v>
          </cell>
          <cell r="G4">
            <v>3.0856481481481485E-4</v>
          </cell>
          <cell r="H4" t="str">
            <v>유지연</v>
          </cell>
          <cell r="I4" t="str">
            <v>광주체고</v>
          </cell>
          <cell r="J4">
            <v>3.1111111111111113E-4</v>
          </cell>
          <cell r="K4" t="str">
            <v>이현주</v>
          </cell>
          <cell r="L4" t="str">
            <v>서울체고</v>
          </cell>
          <cell r="M4">
            <v>3.1203703703703705E-4</v>
          </cell>
          <cell r="N4" t="str">
            <v>김연수</v>
          </cell>
          <cell r="O4" t="str">
            <v>충북체고</v>
          </cell>
          <cell r="P4">
            <v>3.1273148148148149E-4</v>
          </cell>
          <cell r="Q4" t="str">
            <v>김수미</v>
          </cell>
          <cell r="R4" t="str">
            <v>경남체고</v>
          </cell>
          <cell r="S4">
            <v>3.1736111111111109E-4</v>
          </cell>
          <cell r="T4" t="str">
            <v>정예진</v>
          </cell>
          <cell r="U4" t="str">
            <v>인천체고</v>
          </cell>
          <cell r="V4">
            <v>3.3912037037037032E-4</v>
          </cell>
        </row>
        <row r="5">
          <cell r="B5" t="str">
            <v>-1.8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>
        <row r="4">
          <cell r="B4" t="str">
            <v>한정미</v>
          </cell>
          <cell r="C4" t="str">
            <v>광주체고</v>
          </cell>
          <cell r="D4">
            <v>6.7199074074074079E-4</v>
          </cell>
          <cell r="E4" t="str">
            <v>김예지</v>
          </cell>
          <cell r="F4" t="str">
            <v>경기체고</v>
          </cell>
          <cell r="G4">
            <v>6.8599537037037034E-4</v>
          </cell>
          <cell r="H4" t="str">
            <v>김현주</v>
          </cell>
          <cell r="I4" t="str">
            <v>전남체고</v>
          </cell>
          <cell r="J4">
            <v>6.957175925925925E-4</v>
          </cell>
          <cell r="K4" t="str">
            <v>강연주</v>
          </cell>
          <cell r="L4" t="str">
            <v>경기체고</v>
          </cell>
          <cell r="M4">
            <v>7.2326388888888885E-4</v>
          </cell>
          <cell r="N4" t="str">
            <v>이경은</v>
          </cell>
          <cell r="O4" t="str">
            <v>서울체고</v>
          </cell>
          <cell r="P4">
            <v>7.4837962962962966E-4</v>
          </cell>
          <cell r="W4">
            <v>0</v>
          </cell>
          <cell r="X4">
            <v>0</v>
          </cell>
        </row>
      </sheetData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조별결과"/>
      <sheetName val="결과"/>
      <sheetName val="경기결과(전체순위)"/>
    </sheetNames>
    <sheetDataSet>
      <sheetData sheetId="0"/>
      <sheetData sheetId="1"/>
      <sheetData sheetId="2"/>
      <sheetData sheetId="3">
        <row r="4">
          <cell r="B4" t="str">
            <v>김연아</v>
          </cell>
          <cell r="C4" t="str">
            <v>인천체고</v>
          </cell>
          <cell r="D4">
            <v>1.6398148148148151E-3</v>
          </cell>
          <cell r="E4" t="str">
            <v>김영지</v>
          </cell>
          <cell r="F4" t="str">
            <v>경기체고</v>
          </cell>
          <cell r="G4">
            <v>1.6479166666666667E-3</v>
          </cell>
          <cell r="H4" t="str">
            <v>정다은</v>
          </cell>
          <cell r="I4" t="str">
            <v>충남체고</v>
          </cell>
          <cell r="J4">
            <v>1.6590277777777781E-3</v>
          </cell>
          <cell r="K4" t="str">
            <v>주수민</v>
          </cell>
          <cell r="L4" t="str">
            <v>경북체고</v>
          </cell>
          <cell r="M4">
            <v>1.7596064814814816E-3</v>
          </cell>
          <cell r="N4" t="str">
            <v>조지원</v>
          </cell>
          <cell r="O4" t="str">
            <v>인천체고</v>
          </cell>
          <cell r="P4">
            <v>1.8696759259259259E-3</v>
          </cell>
          <cell r="Q4" t="str">
            <v>이주희</v>
          </cell>
          <cell r="R4" t="str">
            <v>충북체고</v>
          </cell>
          <cell r="S4">
            <v>1.914351851851852E-3</v>
          </cell>
        </row>
      </sheetData>
      <sheetData sheetId="4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"/>
      <sheetName val="결승결과출력"/>
      <sheetName val="조별결과"/>
      <sheetName val="결과"/>
    </sheetNames>
    <sheetDataSet>
      <sheetData sheetId="0"/>
      <sheetData sheetId="1"/>
      <sheetData sheetId="2"/>
      <sheetData sheetId="3"/>
      <sheetData sheetId="4">
        <row r="4">
          <cell r="B4" t="str">
            <v>김연아</v>
          </cell>
          <cell r="C4" t="str">
            <v>인천체고</v>
          </cell>
          <cell r="D4">
            <v>3.154050925925926E-3</v>
          </cell>
          <cell r="E4" t="str">
            <v>박영선</v>
          </cell>
          <cell r="F4" t="str">
            <v>충남체고</v>
          </cell>
          <cell r="G4">
            <v>3.1622685185185187E-3</v>
          </cell>
          <cell r="H4" t="str">
            <v>임예진</v>
          </cell>
          <cell r="I4" t="str">
            <v>서울체고</v>
          </cell>
          <cell r="J4">
            <v>3.205902777777778E-3</v>
          </cell>
          <cell r="K4" t="str">
            <v>정다은</v>
          </cell>
          <cell r="L4" t="str">
            <v>충남체고</v>
          </cell>
          <cell r="M4">
            <v>3.4328703703703704E-3</v>
          </cell>
          <cell r="N4" t="str">
            <v>김혜진</v>
          </cell>
          <cell r="O4" t="str">
            <v>충북체고</v>
          </cell>
          <cell r="P4">
            <v>3.5965277777777779E-3</v>
          </cell>
          <cell r="Q4" t="str">
            <v>서하늘</v>
          </cell>
          <cell r="R4" t="str">
            <v>경기체고</v>
          </cell>
          <cell r="S4">
            <v>3.6843750000000001E-3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"/>
      <sheetName val="결승결과출력"/>
      <sheetName val="조별결과"/>
      <sheetName val="결과"/>
    </sheetNames>
    <sheetDataSet>
      <sheetData sheetId="0"/>
      <sheetData sheetId="1"/>
      <sheetData sheetId="2"/>
      <sheetData sheetId="3"/>
      <sheetData sheetId="4">
        <row r="4">
          <cell r="B4" t="str">
            <v>임예진</v>
          </cell>
          <cell r="C4" t="str">
            <v>서울체고</v>
          </cell>
          <cell r="D4">
            <v>1.1854050925925924E-2</v>
          </cell>
          <cell r="E4" t="str">
            <v>김지민</v>
          </cell>
          <cell r="F4" t="str">
            <v>인천체고</v>
          </cell>
          <cell r="G4">
            <v>1.2166898148148149E-2</v>
          </cell>
          <cell r="H4" t="str">
            <v>박영선</v>
          </cell>
          <cell r="I4" t="str">
            <v>충남체고</v>
          </cell>
          <cell r="J4">
            <v>1.2344444444444444E-2</v>
          </cell>
          <cell r="K4" t="str">
            <v>김한솔</v>
          </cell>
          <cell r="L4" t="str">
            <v>전남체고</v>
          </cell>
          <cell r="M4">
            <v>1.2771875E-2</v>
          </cell>
          <cell r="N4" t="str">
            <v>김소진</v>
          </cell>
          <cell r="O4" t="str">
            <v>충남체고</v>
          </cell>
          <cell r="P4">
            <v>1.2840393518518518E-2</v>
          </cell>
          <cell r="Q4" t="str">
            <v>양연준</v>
          </cell>
          <cell r="R4" t="str">
            <v>전남체고</v>
          </cell>
          <cell r="S4">
            <v>1.322037037037037E-2</v>
          </cell>
          <cell r="T4" t="str">
            <v>이선욱</v>
          </cell>
          <cell r="U4" t="str">
            <v>경기체고</v>
          </cell>
          <cell r="V4">
            <v>1.3788078703703702E-2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>
        <row r="4">
          <cell r="B4" t="str">
            <v>김유정</v>
          </cell>
          <cell r="C4" t="str">
            <v>경북체고</v>
          </cell>
          <cell r="D4">
            <v>1.7245370370370372E-4</v>
          </cell>
          <cell r="E4" t="str">
            <v>송유진</v>
          </cell>
          <cell r="F4" t="str">
            <v>경북체고</v>
          </cell>
          <cell r="G4">
            <v>1.7696759259259258E-4</v>
          </cell>
          <cell r="H4" t="str">
            <v>최예원</v>
          </cell>
          <cell r="I4" t="str">
            <v>전북체고</v>
          </cell>
          <cell r="J4">
            <v>1.8657407407407406E-4</v>
          </cell>
          <cell r="K4" t="str">
            <v>황정아</v>
          </cell>
          <cell r="L4" t="str">
            <v>경기체고</v>
          </cell>
          <cell r="M4">
            <v>1.8738425925925929E-4</v>
          </cell>
          <cell r="N4" t="str">
            <v>신여원</v>
          </cell>
          <cell r="O4" t="str">
            <v>경기체고</v>
          </cell>
          <cell r="P4">
            <v>1.9722222222222222E-4</v>
          </cell>
          <cell r="Q4" t="str">
            <v>김희주</v>
          </cell>
          <cell r="R4" t="str">
            <v>경남체고</v>
          </cell>
          <cell r="S4">
            <v>2.0196759259259259E-4</v>
          </cell>
          <cell r="T4" t="str">
            <v>최지수</v>
          </cell>
          <cell r="U4" t="str">
            <v>충남체고</v>
          </cell>
          <cell r="V4">
            <v>2.1631944444444444E-4</v>
          </cell>
        </row>
        <row r="5">
          <cell r="B5" t="str">
            <v>-0.6</v>
          </cell>
        </row>
      </sheetData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>
        <row r="4">
          <cell r="B4" t="str">
            <v>심차순</v>
          </cell>
          <cell r="C4" t="str">
            <v>경북체고</v>
          </cell>
          <cell r="D4">
            <v>7.7800925925925921E-4</v>
          </cell>
          <cell r="E4" t="str">
            <v>전수영</v>
          </cell>
          <cell r="F4" t="str">
            <v>전북체고</v>
          </cell>
          <cell r="G4">
            <v>8.3518518518518501E-4</v>
          </cell>
          <cell r="H4" t="str">
            <v>신여원</v>
          </cell>
          <cell r="I4" t="str">
            <v>경기체고</v>
          </cell>
          <cell r="J4">
            <v>8.7696759259259249E-4</v>
          </cell>
        </row>
      </sheetData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"/>
      <sheetName val="결승결과출력"/>
      <sheetName val="조별결과"/>
      <sheetName val="결과"/>
    </sheetNames>
    <sheetDataSet>
      <sheetData sheetId="0"/>
      <sheetData sheetId="1"/>
      <sheetData sheetId="2"/>
      <sheetData sheetId="3"/>
      <sheetData sheetId="4">
        <row r="4">
          <cell r="B4" t="str">
            <v>김민영</v>
          </cell>
          <cell r="C4" t="str">
            <v>경북체고</v>
          </cell>
          <cell r="D4">
            <v>3.6337268518518519E-2</v>
          </cell>
          <cell r="E4" t="str">
            <v>가지수</v>
          </cell>
          <cell r="F4" t="str">
            <v>충남체고</v>
          </cell>
          <cell r="G4">
            <v>3.8319560185185182E-2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12"/>
      <sheetName val="예선결과34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/>
      <sheetData sheetId="4">
        <row r="4">
          <cell r="B4" t="str">
            <v>최민기</v>
          </cell>
          <cell r="C4" t="str">
            <v>부산체고</v>
          </cell>
          <cell r="D4">
            <v>5.7199074074074075E-4</v>
          </cell>
          <cell r="E4" t="str">
            <v>박효수</v>
          </cell>
          <cell r="F4" t="str">
            <v>대구체고</v>
          </cell>
          <cell r="G4">
            <v>5.7812499999999997E-4</v>
          </cell>
          <cell r="H4" t="str">
            <v>김남권</v>
          </cell>
          <cell r="I4" t="str">
            <v>경기체고</v>
          </cell>
          <cell r="J4">
            <v>5.8229166666666661E-4</v>
          </cell>
          <cell r="K4" t="str">
            <v>김현석</v>
          </cell>
          <cell r="L4" t="str">
            <v>대구체고</v>
          </cell>
          <cell r="M4">
            <v>5.8634259259259251E-4</v>
          </cell>
          <cell r="N4" t="str">
            <v>원형빈</v>
          </cell>
          <cell r="O4" t="str">
            <v>강원체고</v>
          </cell>
          <cell r="P4">
            <v>5.900462962962962E-4</v>
          </cell>
          <cell r="Q4" t="str">
            <v>손희태</v>
          </cell>
          <cell r="R4" t="str">
            <v>광주체고</v>
          </cell>
          <cell r="S4">
            <v>5.9282407407407406E-4</v>
          </cell>
          <cell r="T4" t="str">
            <v>이한성</v>
          </cell>
          <cell r="U4" t="str">
            <v>전남체고</v>
          </cell>
          <cell r="V4">
            <v>6.2256944444444436E-4</v>
          </cell>
        </row>
      </sheetData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Chart1"/>
      <sheetName val="결승결과출력"/>
      <sheetName val="예선결과"/>
      <sheetName val="조편성"/>
      <sheetName val="결과"/>
      <sheetName val="출전선수"/>
    </sheetNames>
    <sheetDataSet>
      <sheetData sheetId="0"/>
      <sheetData sheetId="1" refreshError="1"/>
      <sheetData sheetId="2"/>
      <sheetData sheetId="3"/>
      <sheetData sheetId="4"/>
      <sheetData sheetId="5">
        <row r="4">
          <cell r="B4" t="str">
            <v>김윤아 김예지 고영아 박성면</v>
          </cell>
          <cell r="C4" t="str">
            <v>경기체고</v>
          </cell>
          <cell r="D4">
            <v>5.6273148148148144E-4</v>
          </cell>
          <cell r="E4" t="str">
            <v>황가영 김유정 심차순 송유진</v>
          </cell>
          <cell r="F4" t="str">
            <v>경북체고</v>
          </cell>
          <cell r="G4">
            <v>5.7083333333333324E-4</v>
          </cell>
          <cell r="H4" t="str">
            <v>박소희 김현주 이주현 이아영</v>
          </cell>
          <cell r="I4" t="str">
            <v>전남체고</v>
          </cell>
          <cell r="J4">
            <v>5.7129629629629631E-4</v>
          </cell>
          <cell r="K4" t="str">
            <v>강지영 조은주 김희주 김수미</v>
          </cell>
          <cell r="L4" t="str">
            <v>경남체고</v>
          </cell>
          <cell r="M4">
            <v>6.0740740740740731E-4</v>
          </cell>
          <cell r="T4">
            <v>0</v>
          </cell>
        </row>
      </sheetData>
      <sheetData sheetId="6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Chart1"/>
      <sheetName val="결승결과출력"/>
      <sheetName val="예선결과"/>
      <sheetName val="조편성"/>
      <sheetName val="결과"/>
      <sheetName val="출전선수"/>
    </sheetNames>
    <sheetDataSet>
      <sheetData sheetId="0"/>
      <sheetData sheetId="1" refreshError="1"/>
      <sheetData sheetId="2"/>
      <sheetData sheetId="3"/>
      <sheetData sheetId="4"/>
      <sheetData sheetId="5">
        <row r="4">
          <cell r="B4" t="str">
            <v>박성면, 김예지, 김윤아, 강연주</v>
          </cell>
          <cell r="C4" t="str">
            <v>경기체고</v>
          </cell>
          <cell r="D4">
            <v>2.8516203703703707E-3</v>
          </cell>
          <cell r="E4" t="str">
            <v>김수정, 유지연, 박수연, 한정미</v>
          </cell>
          <cell r="F4" t="str">
            <v>광주체고</v>
          </cell>
          <cell r="G4">
            <v>3.0291666666666666E-3</v>
          </cell>
        </row>
      </sheetData>
      <sheetData sheetId="6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김은정</v>
          </cell>
          <cell r="C4" t="str">
            <v>전남체고</v>
          </cell>
          <cell r="D4">
            <v>1.65</v>
          </cell>
          <cell r="E4" t="str">
            <v>이민희</v>
          </cell>
          <cell r="F4" t="str">
            <v>전북체고</v>
          </cell>
          <cell r="G4">
            <v>1.55</v>
          </cell>
          <cell r="H4" t="str">
            <v>김보연</v>
          </cell>
          <cell r="I4" t="str">
            <v>서울체고</v>
          </cell>
          <cell r="J4">
            <v>1.55</v>
          </cell>
          <cell r="K4" t="str">
            <v>김규선</v>
          </cell>
          <cell r="L4" t="str">
            <v>서울체고</v>
          </cell>
          <cell r="M4">
            <v>1.55</v>
          </cell>
          <cell r="N4" t="str">
            <v>이주영</v>
          </cell>
          <cell r="O4" t="str">
            <v>전남체고</v>
          </cell>
          <cell r="P4">
            <v>1.5</v>
          </cell>
          <cell r="Q4" t="str">
            <v>김선이</v>
          </cell>
          <cell r="R4" t="str">
            <v>충북체고</v>
          </cell>
          <cell r="S4">
            <v>1.5</v>
          </cell>
          <cell r="T4" t="str">
            <v>정현정</v>
          </cell>
          <cell r="U4" t="str">
            <v>대구체고</v>
          </cell>
          <cell r="V4">
            <v>1.5</v>
          </cell>
          <cell r="W4" t="str">
            <v>이태희</v>
          </cell>
          <cell r="X4" t="str">
            <v>대전체고</v>
          </cell>
          <cell r="Y4">
            <v>1.45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김주희</v>
          </cell>
          <cell r="C4" t="str">
            <v>전북체고</v>
          </cell>
          <cell r="D4">
            <v>3.4</v>
          </cell>
          <cell r="E4" t="str">
            <v>박서경</v>
          </cell>
          <cell r="F4" t="str">
            <v>서울체고</v>
          </cell>
          <cell r="G4">
            <v>3.2</v>
          </cell>
          <cell r="H4" t="str">
            <v>이혜리</v>
          </cell>
          <cell r="I4" t="str">
            <v>경기체고</v>
          </cell>
          <cell r="J4">
            <v>2.8</v>
          </cell>
          <cell r="K4" t="str">
            <v>노현진</v>
          </cell>
          <cell r="L4" t="str">
            <v>대전체고</v>
          </cell>
          <cell r="M4">
            <v>2.6</v>
          </cell>
          <cell r="N4" t="str">
            <v>이채린</v>
          </cell>
          <cell r="O4" t="str">
            <v>경기체고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박소희</v>
          </cell>
          <cell r="C4" t="str">
            <v>전남체고</v>
          </cell>
          <cell r="D4">
            <v>5.32</v>
          </cell>
          <cell r="E4" t="str">
            <v>최윤정</v>
          </cell>
          <cell r="F4" t="str">
            <v>충남체고</v>
          </cell>
          <cell r="G4">
            <v>5.15</v>
          </cell>
          <cell r="H4" t="str">
            <v>이윤정</v>
          </cell>
          <cell r="I4" t="str">
            <v>대전체고</v>
          </cell>
          <cell r="J4">
            <v>5.14</v>
          </cell>
          <cell r="K4" t="str">
            <v>박주희</v>
          </cell>
          <cell r="L4" t="str">
            <v>경기체고</v>
          </cell>
          <cell r="M4">
            <v>5.04</v>
          </cell>
          <cell r="N4" t="str">
            <v>한진효</v>
          </cell>
          <cell r="O4" t="str">
            <v>전북체고</v>
          </cell>
          <cell r="P4">
            <v>4.9800000000000004</v>
          </cell>
          <cell r="Q4" t="str">
            <v>이정민</v>
          </cell>
          <cell r="R4" t="str">
            <v>대구체고</v>
          </cell>
          <cell r="S4">
            <v>4.95</v>
          </cell>
          <cell r="T4" t="str">
            <v>손다정</v>
          </cell>
          <cell r="U4" t="str">
            <v>서울체고</v>
          </cell>
          <cell r="V4">
            <v>4.91</v>
          </cell>
          <cell r="W4" t="str">
            <v>김소연</v>
          </cell>
          <cell r="X4" t="str">
            <v>경남체고</v>
          </cell>
          <cell r="Y4">
            <v>4.79</v>
          </cell>
        </row>
        <row r="5">
          <cell r="D5" t="str">
            <v>-0.1</v>
          </cell>
          <cell r="G5" t="str">
            <v>+1.8</v>
          </cell>
          <cell r="J5" t="str">
            <v>+1.4</v>
          </cell>
          <cell r="M5" t="str">
            <v>+0.3</v>
          </cell>
          <cell r="P5" t="str">
            <v>-0.7</v>
          </cell>
          <cell r="S5" t="str">
            <v>-0.4</v>
          </cell>
          <cell r="V5" t="str">
            <v>+2.1</v>
          </cell>
          <cell r="Y5" t="str">
            <v>-0.7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 refreshError="1"/>
      <sheetData sheetId="1" refreshError="1"/>
      <sheetData sheetId="2">
        <row r="4">
          <cell r="B4" t="str">
            <v>이현정</v>
          </cell>
          <cell r="C4" t="str">
            <v>강원체고</v>
          </cell>
          <cell r="D4">
            <v>12</v>
          </cell>
          <cell r="E4" t="str">
            <v>최윤정</v>
          </cell>
          <cell r="F4" t="str">
            <v>충남체고</v>
          </cell>
          <cell r="G4">
            <v>11.89</v>
          </cell>
          <cell r="H4" t="str">
            <v>강은지</v>
          </cell>
          <cell r="I4" t="str">
            <v>대구체고</v>
          </cell>
          <cell r="J4">
            <v>11.71</v>
          </cell>
          <cell r="K4" t="str">
            <v>고은이</v>
          </cell>
          <cell r="L4" t="str">
            <v>서울체고</v>
          </cell>
          <cell r="M4">
            <v>11.23</v>
          </cell>
          <cell r="N4" t="str">
            <v>김빛나</v>
          </cell>
          <cell r="O4" t="str">
            <v>전남체고</v>
          </cell>
          <cell r="P4">
            <v>11.15</v>
          </cell>
          <cell r="Q4" t="str">
            <v>한진효</v>
          </cell>
          <cell r="R4" t="str">
            <v>전북체고</v>
          </cell>
          <cell r="S4">
            <v>11</v>
          </cell>
          <cell r="T4" t="str">
            <v>이지현</v>
          </cell>
          <cell r="U4" t="str">
            <v>경남체고</v>
          </cell>
          <cell r="V4">
            <v>10.66</v>
          </cell>
          <cell r="W4" t="str">
            <v>박소희</v>
          </cell>
          <cell r="X4" t="str">
            <v>전남체고</v>
          </cell>
          <cell r="Y4">
            <v>10.6</v>
          </cell>
        </row>
        <row r="5">
          <cell r="D5" t="str">
            <v>+1.2</v>
          </cell>
          <cell r="G5" t="str">
            <v>+0.7</v>
          </cell>
          <cell r="J5" t="str">
            <v>+1.5</v>
          </cell>
          <cell r="M5" t="str">
            <v>+1.5</v>
          </cell>
          <cell r="P5" t="str">
            <v>+0.4</v>
          </cell>
          <cell r="S5" t="str">
            <v>+1.6</v>
          </cell>
          <cell r="V5" t="str">
            <v>+2.4</v>
          </cell>
          <cell r="Y5" t="str">
            <v>+0.4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박세리</v>
          </cell>
          <cell r="C4" t="str">
            <v>충남체고</v>
          </cell>
          <cell r="D4">
            <v>14.07</v>
          </cell>
          <cell r="E4" t="str">
            <v>정유선</v>
          </cell>
          <cell r="F4" t="str">
            <v>충북체고</v>
          </cell>
          <cell r="G4">
            <v>13.28</v>
          </cell>
          <cell r="H4" t="str">
            <v>김민지</v>
          </cell>
          <cell r="I4" t="str">
            <v>충남체고</v>
          </cell>
          <cell r="J4">
            <v>12.82</v>
          </cell>
          <cell r="K4" t="str">
            <v>이소이</v>
          </cell>
          <cell r="L4" t="str">
            <v>서울체고</v>
          </cell>
          <cell r="M4">
            <v>12.07</v>
          </cell>
          <cell r="N4" t="str">
            <v>이효영</v>
          </cell>
          <cell r="O4" t="str">
            <v>인천체고</v>
          </cell>
          <cell r="P4">
            <v>11.9</v>
          </cell>
          <cell r="Q4" t="str">
            <v>강주원</v>
          </cell>
          <cell r="R4" t="str">
            <v>경기체고</v>
          </cell>
          <cell r="S4">
            <v>10.52</v>
          </cell>
          <cell r="T4" t="str">
            <v>김예헌</v>
          </cell>
          <cell r="U4" t="str">
            <v>대구체고</v>
          </cell>
          <cell r="V4">
            <v>9.61</v>
          </cell>
          <cell r="W4" t="str">
            <v>임은주</v>
          </cell>
          <cell r="X4" t="str">
            <v>대구체고</v>
          </cell>
          <cell r="Y4">
            <v>9.42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박세리</v>
          </cell>
          <cell r="C4" t="str">
            <v>충남체고</v>
          </cell>
          <cell r="D4">
            <v>44.58</v>
          </cell>
          <cell r="E4" t="str">
            <v>김미연</v>
          </cell>
          <cell r="F4" t="str">
            <v>전남체고</v>
          </cell>
          <cell r="G4">
            <v>36.93</v>
          </cell>
          <cell r="H4" t="str">
            <v>이은아</v>
          </cell>
          <cell r="I4" t="str">
            <v>강원체고</v>
          </cell>
          <cell r="J4">
            <v>36.53</v>
          </cell>
          <cell r="K4" t="str">
            <v>지예림</v>
          </cell>
          <cell r="L4" t="str">
            <v>강원체고</v>
          </cell>
          <cell r="M4">
            <v>35.29</v>
          </cell>
          <cell r="N4" t="str">
            <v>박미선</v>
          </cell>
          <cell r="O4" t="str">
            <v>전북체고</v>
          </cell>
          <cell r="P4">
            <v>34.991</v>
          </cell>
          <cell r="Q4" t="str">
            <v>정혜린</v>
          </cell>
          <cell r="R4" t="str">
            <v>대전체고</v>
          </cell>
          <cell r="S4">
            <v>34.99</v>
          </cell>
          <cell r="T4" t="str">
            <v>최지연</v>
          </cell>
          <cell r="U4" t="str">
            <v>경기체고</v>
          </cell>
          <cell r="V4">
            <v>34.03</v>
          </cell>
          <cell r="W4" t="str">
            <v>정소영</v>
          </cell>
          <cell r="X4" t="str">
            <v>경북체고</v>
          </cell>
          <cell r="Y4">
            <v>22.24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권영혜</v>
          </cell>
          <cell r="C4" t="str">
            <v>부산체고</v>
          </cell>
          <cell r="D4">
            <v>49.16</v>
          </cell>
          <cell r="E4" t="str">
            <v>고희주</v>
          </cell>
          <cell r="F4" t="str">
            <v>경기체고</v>
          </cell>
          <cell r="G4">
            <v>47.43</v>
          </cell>
          <cell r="H4" t="str">
            <v>전소리</v>
          </cell>
          <cell r="I4" t="str">
            <v>전북체고</v>
          </cell>
          <cell r="J4">
            <v>45.48</v>
          </cell>
          <cell r="K4" t="str">
            <v>유지효</v>
          </cell>
          <cell r="L4" t="str">
            <v>전북체고</v>
          </cell>
          <cell r="M4">
            <v>44.92</v>
          </cell>
          <cell r="N4" t="str">
            <v>김휘수</v>
          </cell>
          <cell r="O4" t="str">
            <v>전남체고</v>
          </cell>
          <cell r="P4">
            <v>44.43</v>
          </cell>
          <cell r="Q4" t="str">
            <v>이수현</v>
          </cell>
          <cell r="R4" t="str">
            <v>충북체고</v>
          </cell>
          <cell r="S4">
            <v>41.58</v>
          </cell>
          <cell r="T4" t="str">
            <v>신솔</v>
          </cell>
          <cell r="U4" t="str">
            <v>경남체고</v>
          </cell>
          <cell r="V4">
            <v>39.28</v>
          </cell>
          <cell r="W4" t="str">
            <v>조혜림</v>
          </cell>
          <cell r="X4" t="str">
            <v>인천체고</v>
          </cell>
          <cell r="Y4">
            <v>36.340000000000003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과출력"/>
      <sheetName val="결과"/>
    </sheetNames>
    <sheetDataSet>
      <sheetData sheetId="0"/>
      <sheetData sheetId="1"/>
      <sheetData sheetId="2">
        <row r="4">
          <cell r="B4" t="str">
            <v>김원정</v>
          </cell>
          <cell r="C4" t="str">
            <v>충북체고</v>
          </cell>
          <cell r="D4">
            <v>45.74</v>
          </cell>
          <cell r="E4" t="str">
            <v>송한솔</v>
          </cell>
          <cell r="F4" t="str">
            <v>대전체고</v>
          </cell>
          <cell r="G4">
            <v>45.37</v>
          </cell>
          <cell r="H4" t="str">
            <v>강영인</v>
          </cell>
          <cell r="I4" t="str">
            <v>경기체고</v>
          </cell>
          <cell r="J4">
            <v>41.9</v>
          </cell>
          <cell r="K4" t="str">
            <v>김휘견</v>
          </cell>
          <cell r="L4" t="str">
            <v>강원체고</v>
          </cell>
          <cell r="M4">
            <v>40.85</v>
          </cell>
          <cell r="N4" t="str">
            <v>장한별</v>
          </cell>
          <cell r="O4" t="str">
            <v>서울체고</v>
          </cell>
          <cell r="P4">
            <v>37.78</v>
          </cell>
          <cell r="Q4" t="str">
            <v>이소연</v>
          </cell>
          <cell r="R4" t="str">
            <v>충남체고</v>
          </cell>
          <cell r="S4">
            <v>37.07</v>
          </cell>
          <cell r="T4" t="str">
            <v>신지우</v>
          </cell>
          <cell r="U4" t="str">
            <v>경남체고</v>
          </cell>
          <cell r="V4">
            <v>36.9</v>
          </cell>
          <cell r="W4" t="str">
            <v>이재희</v>
          </cell>
          <cell r="X4" t="str">
            <v>인천체고</v>
          </cell>
          <cell r="Y4">
            <v>36.07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조별결과"/>
      <sheetName val="결과"/>
      <sheetName val="경기결과(전체순위)"/>
    </sheetNames>
    <sheetDataSet>
      <sheetData sheetId="0"/>
      <sheetData sheetId="1"/>
      <sheetData sheetId="2"/>
      <sheetData sheetId="3">
        <row r="4">
          <cell r="B4" t="str">
            <v>이하늘</v>
          </cell>
          <cell r="C4" t="str">
            <v>경기체고</v>
          </cell>
          <cell r="D4">
            <v>1.3531249999999999E-3</v>
          </cell>
          <cell r="E4" t="str">
            <v>이상민</v>
          </cell>
          <cell r="F4" t="str">
            <v>전북체고</v>
          </cell>
          <cell r="G4">
            <v>1.3750000000000001E-3</v>
          </cell>
          <cell r="H4" t="str">
            <v>주명규</v>
          </cell>
          <cell r="I4" t="str">
            <v>충남체고</v>
          </cell>
          <cell r="J4">
            <v>1.4075231481481482E-3</v>
          </cell>
          <cell r="K4" t="str">
            <v>김형기</v>
          </cell>
          <cell r="L4" t="str">
            <v>충북체고</v>
          </cell>
          <cell r="M4">
            <v>1.413888888888889E-3</v>
          </cell>
          <cell r="N4" t="str">
            <v>윤성호</v>
          </cell>
          <cell r="O4" t="str">
            <v>부산체고</v>
          </cell>
          <cell r="P4">
            <v>1.4215277777777779E-3</v>
          </cell>
          <cell r="Q4" t="str">
            <v>송주형</v>
          </cell>
          <cell r="R4" t="str">
            <v>대구체고</v>
          </cell>
          <cell r="S4">
            <v>1.443287037037037E-3</v>
          </cell>
          <cell r="T4" t="str">
            <v>고용현</v>
          </cell>
          <cell r="U4" t="str">
            <v>대전체고</v>
          </cell>
          <cell r="V4">
            <v>1.4578703703703704E-3</v>
          </cell>
          <cell r="W4" t="str">
            <v>박지훈</v>
          </cell>
          <cell r="X4" t="str">
            <v>부산체고</v>
          </cell>
          <cell r="Y4">
            <v>1.4609953703703703E-3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"/>
      <sheetName val="결승결과출력"/>
      <sheetName val="조별결과"/>
      <sheetName val="결과"/>
    </sheetNames>
    <sheetDataSet>
      <sheetData sheetId="0"/>
      <sheetData sheetId="1"/>
      <sheetData sheetId="2"/>
      <sheetData sheetId="3"/>
      <sheetData sheetId="4">
        <row r="4">
          <cell r="B4" t="str">
            <v>정규진</v>
          </cell>
          <cell r="C4" t="str">
            <v>충남체고</v>
          </cell>
          <cell r="D4">
            <v>2.8688657407407413E-3</v>
          </cell>
          <cell r="E4" t="str">
            <v>주명규</v>
          </cell>
          <cell r="F4" t="str">
            <v>충남체고</v>
          </cell>
          <cell r="G4">
            <v>2.8799768518518523E-3</v>
          </cell>
          <cell r="H4" t="str">
            <v>소유준</v>
          </cell>
          <cell r="I4" t="str">
            <v>서울체고</v>
          </cell>
          <cell r="J4">
            <v>2.9000000000000002E-3</v>
          </cell>
          <cell r="K4" t="str">
            <v>박재훈</v>
          </cell>
          <cell r="L4" t="str">
            <v>전북체고</v>
          </cell>
          <cell r="M4">
            <v>2.9428240740740738E-3</v>
          </cell>
          <cell r="N4" t="str">
            <v>정하늘</v>
          </cell>
          <cell r="O4" t="str">
            <v>서울체고</v>
          </cell>
          <cell r="P4">
            <v>2.9446759259259257E-3</v>
          </cell>
          <cell r="Q4" t="str">
            <v>신기욱</v>
          </cell>
          <cell r="R4" t="str">
            <v>충북체고</v>
          </cell>
          <cell r="S4">
            <v>2.9494212962962968E-3</v>
          </cell>
          <cell r="T4" t="str">
            <v>박지훈</v>
          </cell>
          <cell r="U4" t="str">
            <v>부산체고</v>
          </cell>
          <cell r="V4">
            <v>3.0105324074074075E-3</v>
          </cell>
          <cell r="W4" t="str">
            <v>도영직</v>
          </cell>
          <cell r="X4" t="str">
            <v>경북체고</v>
          </cell>
          <cell r="Y4">
            <v>3.0267361111111116E-3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"/>
      <sheetName val="결승결과출력"/>
      <sheetName val="조별결과"/>
      <sheetName val="결과"/>
    </sheetNames>
    <sheetDataSet>
      <sheetData sheetId="0"/>
      <sheetData sheetId="1"/>
      <sheetData sheetId="2"/>
      <sheetData sheetId="3"/>
      <sheetData sheetId="4">
        <row r="4">
          <cell r="B4" t="str">
            <v>이정국</v>
          </cell>
          <cell r="C4" t="str">
            <v>경기체고</v>
          </cell>
          <cell r="D4">
            <v>1.0689583333333334E-2</v>
          </cell>
          <cell r="E4" t="str">
            <v>황종필</v>
          </cell>
          <cell r="F4" t="str">
            <v>충북체고</v>
          </cell>
          <cell r="G4">
            <v>1.0736111111111111E-2</v>
          </cell>
          <cell r="H4" t="str">
            <v>정규진</v>
          </cell>
          <cell r="I4" t="str">
            <v>충남체고</v>
          </cell>
          <cell r="J4">
            <v>1.0781597222222222E-2</v>
          </cell>
          <cell r="K4" t="str">
            <v>서우석</v>
          </cell>
          <cell r="L4" t="str">
            <v>서울체고</v>
          </cell>
          <cell r="M4">
            <v>1.0914814814814815E-2</v>
          </cell>
          <cell r="N4" t="str">
            <v>박민철</v>
          </cell>
          <cell r="O4" t="str">
            <v>충북체고</v>
          </cell>
          <cell r="P4">
            <v>1.0922916666666666E-2</v>
          </cell>
          <cell r="Q4" t="str">
            <v>민진홍</v>
          </cell>
          <cell r="R4" t="str">
            <v>대전체고</v>
          </cell>
          <cell r="S4">
            <v>1.0987037037037038E-2</v>
          </cell>
          <cell r="T4" t="str">
            <v>정영민</v>
          </cell>
          <cell r="U4" t="str">
            <v>경북체고</v>
          </cell>
          <cell r="V4">
            <v>1.1062847222222222E-2</v>
          </cell>
          <cell r="W4" t="str">
            <v>한상수</v>
          </cell>
          <cell r="X4" t="str">
            <v>경북체고</v>
          </cell>
          <cell r="Y4">
            <v>1.1132638888888888E-2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>
        <row r="4">
          <cell r="B4" t="str">
            <v>권상혁</v>
          </cell>
          <cell r="C4" t="str">
            <v>강원체고</v>
          </cell>
          <cell r="D4">
            <v>1.8993055555555557E-4</v>
          </cell>
          <cell r="E4" t="str">
            <v>우지영</v>
          </cell>
          <cell r="F4" t="str">
            <v>경기체고</v>
          </cell>
          <cell r="G4">
            <v>1.9432870370370369E-4</v>
          </cell>
          <cell r="H4" t="str">
            <v>황제성</v>
          </cell>
          <cell r="I4" t="str">
            <v>강원체고</v>
          </cell>
          <cell r="J4">
            <v>1.9930555555555554E-4</v>
          </cell>
          <cell r="K4" t="str">
            <v>이효섭</v>
          </cell>
          <cell r="L4" t="str">
            <v>경북체고</v>
          </cell>
          <cell r="M4">
            <v>2.2511574074074076E-4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</row>
        <row r="5">
          <cell r="B5" t="str">
            <v>+0.1</v>
          </cell>
        </row>
      </sheetData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출력"/>
      <sheetName val="예선결과"/>
      <sheetName val="결과"/>
      <sheetName val="조편성기초"/>
      <sheetName val="예선후결승조편성"/>
    </sheetNames>
    <sheetDataSet>
      <sheetData sheetId="0"/>
      <sheetData sheetId="1"/>
      <sheetData sheetId="2"/>
      <sheetData sheetId="3">
        <row r="4">
          <cell r="B4" t="str">
            <v>이수현</v>
          </cell>
          <cell r="C4" t="str">
            <v>경북체고</v>
          </cell>
          <cell r="D4">
            <v>6.5462962962962957E-4</v>
          </cell>
          <cell r="E4" t="str">
            <v>박종욱</v>
          </cell>
          <cell r="F4" t="str">
            <v>대전체고</v>
          </cell>
          <cell r="G4">
            <v>6.6261574074074085E-4</v>
          </cell>
          <cell r="H4" t="str">
            <v>정강희</v>
          </cell>
          <cell r="I4" t="str">
            <v>전북체고</v>
          </cell>
          <cell r="J4">
            <v>6.7395833333333327E-4</v>
          </cell>
          <cell r="K4" t="str">
            <v>구자현</v>
          </cell>
          <cell r="L4" t="str">
            <v>대구체고</v>
          </cell>
          <cell r="M4">
            <v>6.8182870370370359E-4</v>
          </cell>
          <cell r="N4" t="str">
            <v>김수환</v>
          </cell>
          <cell r="O4" t="str">
            <v>전북체고</v>
          </cell>
          <cell r="P4">
            <v>7.1018518518518512E-4</v>
          </cell>
          <cell r="Q4" t="str">
            <v>김기래</v>
          </cell>
          <cell r="R4" t="str">
            <v>강원체고</v>
          </cell>
          <cell r="S4">
            <v>7.144675925925925E-4</v>
          </cell>
          <cell r="T4" t="str">
            <v>신주영</v>
          </cell>
          <cell r="U4" t="str">
            <v>서울체고</v>
          </cell>
          <cell r="V4">
            <v>7.3599537037037036E-4</v>
          </cell>
          <cell r="W4" t="str">
            <v>안지홍</v>
          </cell>
          <cell r="X4" t="str">
            <v>대구체고</v>
          </cell>
          <cell r="Y4">
            <v>7.5752314814814812E-4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입력"/>
      <sheetName val="결승결과"/>
      <sheetName val="결승결과출력"/>
      <sheetName val="조별결과"/>
      <sheetName val="결과"/>
    </sheetNames>
    <sheetDataSet>
      <sheetData sheetId="0">
        <row r="4">
          <cell r="F4" t="str">
            <v>3000mSC</v>
          </cell>
        </row>
      </sheetData>
      <sheetData sheetId="1"/>
      <sheetData sheetId="2"/>
      <sheetData sheetId="3"/>
      <sheetData sheetId="4">
        <row r="4">
          <cell r="B4" t="str">
            <v>황종필</v>
          </cell>
          <cell r="C4" t="str">
            <v>충북체고</v>
          </cell>
          <cell r="D4">
            <v>6.7346064814814812E-3</v>
          </cell>
          <cell r="E4" t="str">
            <v>김진철</v>
          </cell>
          <cell r="F4" t="str">
            <v>경기체고</v>
          </cell>
          <cell r="G4">
            <v>6.8942129629629631E-3</v>
          </cell>
          <cell r="H4" t="str">
            <v>이승제</v>
          </cell>
          <cell r="I4" t="str">
            <v>대구체고</v>
          </cell>
          <cell r="J4">
            <v>6.9876157407407413E-3</v>
          </cell>
          <cell r="K4" t="str">
            <v>신동주</v>
          </cell>
          <cell r="L4" t="str">
            <v>전북체고</v>
          </cell>
          <cell r="M4">
            <v>7.2238425925925916E-3</v>
          </cell>
          <cell r="N4" t="str">
            <v>류경돈</v>
          </cell>
          <cell r="O4" t="str">
            <v>부산체고</v>
          </cell>
          <cell r="P4">
            <v>7.2268518518518515E-3</v>
          </cell>
          <cell r="Q4" t="str">
            <v>김진년</v>
          </cell>
          <cell r="R4" t="str">
            <v>서울체고</v>
          </cell>
          <cell r="S4">
            <v>7.3782407407407408E-3</v>
          </cell>
          <cell r="T4" t="str">
            <v>윤석일</v>
          </cell>
          <cell r="U4" t="str">
            <v>서울체고</v>
          </cell>
          <cell r="V4">
            <v>7.3945601851851846E-3</v>
          </cell>
          <cell r="W4" t="str">
            <v>권진구</v>
          </cell>
          <cell r="X4" t="str">
            <v>경북체고</v>
          </cell>
          <cell r="Y4">
            <v>7.5862268518518518E-3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39"/>
  <sheetViews>
    <sheetView showGridLines="0" showZeros="0" view="pageBreakPreview" topLeftCell="A16" zoomScale="115" zoomScaleNormal="100" zoomScaleSheetLayoutView="115" workbookViewId="0">
      <selection activeCell="O25" sqref="O25:P25"/>
    </sheetView>
  </sheetViews>
  <sheetFormatPr defaultRowHeight="13.5"/>
  <cols>
    <col min="1" max="1" width="2.33203125" customWidth="1"/>
    <col min="2" max="2" width="5.7773437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9"/>
    </row>
    <row r="2" spans="1:26" s="9" customFormat="1" ht="40.5" customHeight="1" thickBot="1">
      <c r="B2" s="10"/>
      <c r="C2" s="10"/>
      <c r="D2" s="10"/>
      <c r="E2" s="63" t="s">
        <v>39</v>
      </c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21" t="s">
        <v>44</v>
      </c>
      <c r="V2" s="21"/>
      <c r="W2" s="21"/>
      <c r="X2" s="21"/>
      <c r="Y2" s="21"/>
      <c r="Z2" s="21"/>
    </row>
    <row r="3" spans="1:26" s="9" customFormat="1" ht="14.25" thickTop="1">
      <c r="B3" s="57" t="s">
        <v>0</v>
      </c>
      <c r="C3" s="57"/>
      <c r="D3" s="10"/>
      <c r="E3" s="10"/>
      <c r="F3" s="64" t="s">
        <v>40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61" t="s">
        <v>38</v>
      </c>
      <c r="B5" s="7" t="s">
        <v>1</v>
      </c>
      <c r="C5" s="2"/>
      <c r="D5" s="3" t="s">
        <v>2</v>
      </c>
      <c r="E5" s="4"/>
      <c r="F5" s="2"/>
      <c r="G5" s="3" t="s">
        <v>3</v>
      </c>
      <c r="H5" s="4"/>
      <c r="I5" s="2"/>
      <c r="J5" s="3" t="s">
        <v>4</v>
      </c>
      <c r="K5" s="4"/>
      <c r="L5" s="2"/>
      <c r="M5" s="3" t="s">
        <v>5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8</v>
      </c>
      <c r="W5" s="4"/>
      <c r="X5" s="2"/>
      <c r="Y5" s="3" t="s">
        <v>9</v>
      </c>
      <c r="Z5" s="4"/>
    </row>
    <row r="6" spans="1:26" ht="14.25" thickBot="1">
      <c r="A6" s="62"/>
      <c r="B6" s="6" t="s">
        <v>10</v>
      </c>
      <c r="C6" s="5" t="s">
        <v>11</v>
      </c>
      <c r="D6" s="5" t="s">
        <v>12</v>
      </c>
      <c r="E6" s="5" t="s">
        <v>13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</row>
    <row r="7" spans="1:26" s="17" customFormat="1" ht="13.5" customHeight="1" thickTop="1">
      <c r="A7" s="55">
        <v>1</v>
      </c>
      <c r="B7" s="12" t="s">
        <v>14</v>
      </c>
      <c r="C7" s="25" t="str">
        <f>[1]결과!B$4</f>
        <v>이철민</v>
      </c>
      <c r="D7" s="25" t="str">
        <f>[1]결과!C$4</f>
        <v>대전체고</v>
      </c>
      <c r="E7" s="38">
        <f>[1]결과!D$4</f>
        <v>1.2534722222222222E-4</v>
      </c>
      <c r="F7" s="25" t="str">
        <f>[1]결과!E$4</f>
        <v>홍성원</v>
      </c>
      <c r="G7" s="25" t="str">
        <f>[1]결과!F$4</f>
        <v>강원체고</v>
      </c>
      <c r="H7" s="38">
        <f>[1]결과!G$4</f>
        <v>1.2581018518518516E-4</v>
      </c>
      <c r="I7" s="25" t="str">
        <f>[1]결과!H$4</f>
        <v>강민석</v>
      </c>
      <c r="J7" s="25" t="str">
        <f>[1]결과!I$4</f>
        <v>강원체고</v>
      </c>
      <c r="K7" s="38">
        <f>[1]결과!J$4</f>
        <v>1.2847222222222223E-4</v>
      </c>
      <c r="L7" s="25" t="str">
        <f>[1]결과!K$4</f>
        <v>김영우</v>
      </c>
      <c r="M7" s="25" t="str">
        <f>[1]결과!L$4</f>
        <v>전북체고</v>
      </c>
      <c r="N7" s="38">
        <f>[1]결과!M$4</f>
        <v>1.2894675925925926E-4</v>
      </c>
      <c r="O7" s="25" t="str">
        <f>[1]결과!N$4</f>
        <v>이규형</v>
      </c>
      <c r="P7" s="25" t="str">
        <f>[1]결과!O$4</f>
        <v>경북체고</v>
      </c>
      <c r="Q7" s="38">
        <f>[1]결과!P$4</f>
        <v>1.2899305555555556E-4</v>
      </c>
      <c r="R7" s="25" t="str">
        <f>[1]결과!Q$4</f>
        <v>황병현</v>
      </c>
      <c r="S7" s="25" t="str">
        <f>[1]결과!R$4</f>
        <v>충북체고</v>
      </c>
      <c r="T7" s="38">
        <f>[1]결과!S$4</f>
        <v>1.2916666666666667E-4</v>
      </c>
      <c r="U7" s="25" t="str">
        <f>[1]결과!T$4</f>
        <v>이지우</v>
      </c>
      <c r="V7" s="25" t="str">
        <f>[1]결과!U$4</f>
        <v>서울체고</v>
      </c>
      <c r="W7" s="38">
        <f>[1]결과!V$4</f>
        <v>1.2916666666666667E-4</v>
      </c>
      <c r="X7" s="25" t="str">
        <f>[1]결과!W$4</f>
        <v>이창수</v>
      </c>
      <c r="Y7" s="25" t="str">
        <f>[1]결과!X$4</f>
        <v>충북체고</v>
      </c>
      <c r="Z7" s="38">
        <f>[1]결과!Y$4</f>
        <v>1.3124999999999999E-4</v>
      </c>
    </row>
    <row r="8" spans="1:26" s="17" customFormat="1" ht="13.5" customHeight="1">
      <c r="A8" s="56"/>
      <c r="B8" s="13" t="s">
        <v>15</v>
      </c>
      <c r="C8" s="26"/>
      <c r="D8" s="27" t="str">
        <f>[1]결과!$B$5</f>
        <v>+0.8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</row>
    <row r="9" spans="1:26" s="17" customFormat="1" ht="13.5" customHeight="1">
      <c r="A9" s="55">
        <v>2</v>
      </c>
      <c r="B9" s="14" t="s">
        <v>16</v>
      </c>
      <c r="C9" s="30" t="str">
        <f>[2]결과!B$4</f>
        <v>이용하</v>
      </c>
      <c r="D9" s="30" t="str">
        <f>[2]결과!C$4</f>
        <v>서울체고</v>
      </c>
      <c r="E9" s="39">
        <f>[2]결과!D$4</f>
        <v>2.628472222222222E-4</v>
      </c>
      <c r="F9" s="30" t="str">
        <f>[2]결과!E$4</f>
        <v>황병현</v>
      </c>
      <c r="G9" s="30" t="str">
        <f>[2]결과!F$4</f>
        <v>충북체고</v>
      </c>
      <c r="H9" s="39">
        <f>[2]결과!G$4</f>
        <v>2.6377314814814812E-4</v>
      </c>
      <c r="I9" s="30" t="str">
        <f>[2]결과!H$4</f>
        <v>이도원</v>
      </c>
      <c r="J9" s="30" t="str">
        <f>[2]결과!I$4</f>
        <v>충남체고</v>
      </c>
      <c r="K9" s="39">
        <f>[2]결과!J$4</f>
        <v>2.6516203703703706E-4</v>
      </c>
      <c r="L9" s="30" t="str">
        <f>[2]결과!K$4</f>
        <v>이창수</v>
      </c>
      <c r="M9" s="30" t="str">
        <f>[2]결과!L$4</f>
        <v>충북체고</v>
      </c>
      <c r="N9" s="39">
        <f>[2]결과!M$4</f>
        <v>2.6587962962962964E-4</v>
      </c>
      <c r="O9" s="30" t="str">
        <f>[2]결과!N$4</f>
        <v>김주영</v>
      </c>
      <c r="P9" s="30" t="str">
        <f>[2]결과!O$4</f>
        <v>강원체고</v>
      </c>
      <c r="Q9" s="39">
        <f>[2]결과!P$4</f>
        <v>2.6593750000000001E-4</v>
      </c>
      <c r="R9" s="30" t="str">
        <f>[2]결과!Q$4</f>
        <v>이선형</v>
      </c>
      <c r="S9" s="30" t="str">
        <f>[2]결과!R$4</f>
        <v>서울체고</v>
      </c>
      <c r="T9" s="39">
        <f>[2]결과!S$4</f>
        <v>2.6805555555555556E-4</v>
      </c>
      <c r="U9" s="30" t="str">
        <f>[2]결과!T$4</f>
        <v>김영우</v>
      </c>
      <c r="V9" s="30" t="str">
        <f>[2]결과!U$4</f>
        <v>전북체고</v>
      </c>
      <c r="W9" s="39">
        <f>[2]결과!V$4</f>
        <v>2.7187499999999998E-4</v>
      </c>
      <c r="X9" s="30"/>
      <c r="Y9" s="30"/>
      <c r="Z9" s="30"/>
    </row>
    <row r="10" spans="1:26" s="17" customFormat="1" ht="13.5" customHeight="1">
      <c r="A10" s="56"/>
      <c r="B10" s="13" t="s">
        <v>15</v>
      </c>
      <c r="C10" s="26"/>
      <c r="D10" s="30" t="str">
        <f>[2]결과!B$5</f>
        <v>-0.6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</row>
    <row r="11" spans="1:26" s="17" customFormat="1" ht="13.5" customHeight="1">
      <c r="A11" s="22">
        <v>1</v>
      </c>
      <c r="B11" s="15" t="s">
        <v>17</v>
      </c>
      <c r="C11" s="31" t="str">
        <f>[3]결과!B$4</f>
        <v>최민기</v>
      </c>
      <c r="D11" s="31" t="str">
        <f>[3]결과!C$4</f>
        <v>부산체고</v>
      </c>
      <c r="E11" s="40">
        <f>[3]결과!D$4</f>
        <v>5.7199074074074075E-4</v>
      </c>
      <c r="F11" s="31" t="str">
        <f>[3]결과!E$4</f>
        <v>박효수</v>
      </c>
      <c r="G11" s="31" t="str">
        <f>[3]결과!F$4</f>
        <v>대구체고</v>
      </c>
      <c r="H11" s="40">
        <f>[3]결과!G$4</f>
        <v>5.7812499999999997E-4</v>
      </c>
      <c r="I11" s="31" t="str">
        <f>[3]결과!H$4</f>
        <v>김남권</v>
      </c>
      <c r="J11" s="31" t="str">
        <f>[3]결과!I$4</f>
        <v>경기체고</v>
      </c>
      <c r="K11" s="40">
        <f>[3]결과!J$4</f>
        <v>5.8229166666666661E-4</v>
      </c>
      <c r="L11" s="40" t="str">
        <f>[3]결과!K$4</f>
        <v>김현석</v>
      </c>
      <c r="M11" s="31" t="str">
        <f>[3]결과!L$4</f>
        <v>대구체고</v>
      </c>
      <c r="N11" s="40">
        <f>[3]결과!M$4</f>
        <v>5.8634259259259251E-4</v>
      </c>
      <c r="O11" s="31" t="str">
        <f>[3]결과!N$4</f>
        <v>원형빈</v>
      </c>
      <c r="P11" s="31" t="str">
        <f>[3]결과!O$4</f>
        <v>강원체고</v>
      </c>
      <c r="Q11" s="40">
        <f>[3]결과!P$4</f>
        <v>5.900462962962962E-4</v>
      </c>
      <c r="R11" s="31" t="str">
        <f>[3]결과!Q$4</f>
        <v>손희태</v>
      </c>
      <c r="S11" s="31" t="str">
        <f>[3]결과!R$4</f>
        <v>광주체고</v>
      </c>
      <c r="T11" s="40">
        <f>[3]결과!S$4</f>
        <v>5.9282407407407406E-4</v>
      </c>
      <c r="U11" s="31" t="str">
        <f>[3]결과!T$4</f>
        <v>이한성</v>
      </c>
      <c r="V11" s="31" t="str">
        <f>[3]결과!U$4</f>
        <v>전남체고</v>
      </c>
      <c r="W11" s="40">
        <f>[3]결과!V$4</f>
        <v>6.2256944444444436E-4</v>
      </c>
      <c r="X11" s="31"/>
      <c r="Y11" s="31"/>
      <c r="Z11" s="31"/>
    </row>
    <row r="12" spans="1:26" s="17" customFormat="1" ht="13.5" customHeight="1">
      <c r="A12" s="22">
        <v>2</v>
      </c>
      <c r="B12" s="15" t="s">
        <v>18</v>
      </c>
      <c r="C12" s="31" t="str">
        <f>[4]결과!B$4</f>
        <v>이하늘</v>
      </c>
      <c r="D12" s="31" t="str">
        <f>[4]결과!C$4</f>
        <v>경기체고</v>
      </c>
      <c r="E12" s="41">
        <f>[4]결과!D$4</f>
        <v>1.3531249999999999E-3</v>
      </c>
      <c r="F12" s="31" t="str">
        <f>[4]결과!E$4</f>
        <v>이상민</v>
      </c>
      <c r="G12" s="31" t="str">
        <f>[4]결과!F$4</f>
        <v>전북체고</v>
      </c>
      <c r="H12" s="41">
        <f>[4]결과!G$4</f>
        <v>1.3750000000000001E-3</v>
      </c>
      <c r="I12" s="31" t="str">
        <f>[4]결과!H$4</f>
        <v>주명규</v>
      </c>
      <c r="J12" s="31" t="str">
        <f>[4]결과!I$4</f>
        <v>충남체고</v>
      </c>
      <c r="K12" s="41">
        <f>[4]결과!J$4</f>
        <v>1.4075231481481482E-3</v>
      </c>
      <c r="L12" s="31" t="str">
        <f>[4]결과!K$4</f>
        <v>김형기</v>
      </c>
      <c r="M12" s="31" t="str">
        <f>[4]결과!L$4</f>
        <v>충북체고</v>
      </c>
      <c r="N12" s="41">
        <f>[4]결과!M$4</f>
        <v>1.413888888888889E-3</v>
      </c>
      <c r="O12" s="31" t="str">
        <f>[4]결과!N$4</f>
        <v>윤성호</v>
      </c>
      <c r="P12" s="31" t="str">
        <f>[4]결과!O$4</f>
        <v>부산체고</v>
      </c>
      <c r="Q12" s="41">
        <f>[4]결과!P$4</f>
        <v>1.4215277777777779E-3</v>
      </c>
      <c r="R12" s="31" t="str">
        <f>[4]결과!Q$4</f>
        <v>송주형</v>
      </c>
      <c r="S12" s="31" t="str">
        <f>[4]결과!R$4</f>
        <v>대구체고</v>
      </c>
      <c r="T12" s="41">
        <f>[4]결과!S$4</f>
        <v>1.443287037037037E-3</v>
      </c>
      <c r="U12" s="31" t="str">
        <f>[4]결과!T$4</f>
        <v>고용현</v>
      </c>
      <c r="V12" s="31" t="str">
        <f>[4]결과!U$4</f>
        <v>대전체고</v>
      </c>
      <c r="W12" s="41">
        <f>[4]결과!V$4</f>
        <v>1.4578703703703704E-3</v>
      </c>
      <c r="X12" s="31" t="str">
        <f>[4]결과!W$4</f>
        <v>박지훈</v>
      </c>
      <c r="Y12" s="31" t="str">
        <f>[4]결과!X$4</f>
        <v>부산체고</v>
      </c>
      <c r="Z12" s="41">
        <f>[4]결과!Y$4</f>
        <v>1.4609953703703703E-3</v>
      </c>
    </row>
    <row r="13" spans="1:26" s="17" customFormat="1" ht="13.5" customHeight="1">
      <c r="A13" s="22">
        <v>1</v>
      </c>
      <c r="B13" s="15" t="s">
        <v>19</v>
      </c>
      <c r="C13" s="31" t="str">
        <f>[5]결과!B$4</f>
        <v>정규진</v>
      </c>
      <c r="D13" s="31" t="str">
        <f>[5]결과!C$4</f>
        <v>충남체고</v>
      </c>
      <c r="E13" s="41">
        <f>[5]결과!D$4</f>
        <v>2.8688657407407413E-3</v>
      </c>
      <c r="F13" s="31" t="str">
        <f>[5]결과!E$4</f>
        <v>주명규</v>
      </c>
      <c r="G13" s="31" t="str">
        <f>[5]결과!F$4</f>
        <v>충남체고</v>
      </c>
      <c r="H13" s="41">
        <f>[5]결과!G$4</f>
        <v>2.8799768518518523E-3</v>
      </c>
      <c r="I13" s="31" t="str">
        <f>[5]결과!H$4</f>
        <v>소유준</v>
      </c>
      <c r="J13" s="31" t="str">
        <f>[5]결과!I$4</f>
        <v>서울체고</v>
      </c>
      <c r="K13" s="41">
        <f>[5]결과!J$4</f>
        <v>2.9000000000000002E-3</v>
      </c>
      <c r="L13" s="31" t="str">
        <f>[5]결과!K$4</f>
        <v>박재훈</v>
      </c>
      <c r="M13" s="31" t="str">
        <f>[5]결과!L$4</f>
        <v>전북체고</v>
      </c>
      <c r="N13" s="41">
        <f>[5]결과!M$4</f>
        <v>2.9428240740740738E-3</v>
      </c>
      <c r="O13" s="31" t="str">
        <f>[5]결과!N$4</f>
        <v>정하늘</v>
      </c>
      <c r="P13" s="31" t="str">
        <f>[5]결과!O$4</f>
        <v>서울체고</v>
      </c>
      <c r="Q13" s="41">
        <f>[5]결과!P$4</f>
        <v>2.9446759259259257E-3</v>
      </c>
      <c r="R13" s="31" t="str">
        <f>[5]결과!Q$4</f>
        <v>신기욱</v>
      </c>
      <c r="S13" s="31" t="str">
        <f>[5]결과!R$4</f>
        <v>충북체고</v>
      </c>
      <c r="T13" s="41">
        <f>[5]결과!S$4</f>
        <v>2.9494212962962968E-3</v>
      </c>
      <c r="U13" s="31" t="str">
        <f>[5]결과!T$4</f>
        <v>박지훈</v>
      </c>
      <c r="V13" s="31" t="str">
        <f>[5]결과!U$4</f>
        <v>부산체고</v>
      </c>
      <c r="W13" s="41">
        <f>[5]결과!V$4</f>
        <v>3.0105324074074075E-3</v>
      </c>
      <c r="X13" s="31" t="str">
        <f>[5]결과!W$4</f>
        <v>도영직</v>
      </c>
      <c r="Y13" s="31" t="str">
        <f>[5]결과!X$4</f>
        <v>경북체고</v>
      </c>
      <c r="Z13" s="41">
        <f>[5]결과!Y$4</f>
        <v>3.0267361111111116E-3</v>
      </c>
    </row>
    <row r="14" spans="1:26" s="17" customFormat="1" ht="13.5" customHeight="1">
      <c r="A14" s="22">
        <v>2</v>
      </c>
      <c r="B14" s="15" t="s">
        <v>20</v>
      </c>
      <c r="C14" s="35" t="str">
        <f>[6]결과!B$4</f>
        <v>이정국</v>
      </c>
      <c r="D14" s="35" t="str">
        <f>[6]결과!C$4</f>
        <v>경기체고</v>
      </c>
      <c r="E14" s="42">
        <f>[6]결과!D$4</f>
        <v>1.0689583333333334E-2</v>
      </c>
      <c r="F14" s="35" t="str">
        <f>[6]결과!E$4</f>
        <v>황종필</v>
      </c>
      <c r="G14" s="35" t="str">
        <f>[6]결과!F$4</f>
        <v>충북체고</v>
      </c>
      <c r="H14" s="42">
        <f>[6]결과!G$4</f>
        <v>1.0736111111111111E-2</v>
      </c>
      <c r="I14" s="35" t="str">
        <f>[6]결과!H$4</f>
        <v>정규진</v>
      </c>
      <c r="J14" s="35" t="str">
        <f>[6]결과!I$4</f>
        <v>충남체고</v>
      </c>
      <c r="K14" s="42">
        <f>[6]결과!J$4</f>
        <v>1.0781597222222222E-2</v>
      </c>
      <c r="L14" s="35" t="str">
        <f>[6]결과!K$4</f>
        <v>서우석</v>
      </c>
      <c r="M14" s="35" t="str">
        <f>[6]결과!L$4</f>
        <v>서울체고</v>
      </c>
      <c r="N14" s="42">
        <f>[6]결과!M$4</f>
        <v>1.0914814814814815E-2</v>
      </c>
      <c r="O14" s="35" t="str">
        <f>[6]결과!N$4</f>
        <v>박민철</v>
      </c>
      <c r="P14" s="35" t="str">
        <f>[6]결과!O$4</f>
        <v>충북체고</v>
      </c>
      <c r="Q14" s="42">
        <f>[6]결과!P$4</f>
        <v>1.0922916666666666E-2</v>
      </c>
      <c r="R14" s="35" t="str">
        <f>[6]결과!Q$4</f>
        <v>민진홍</v>
      </c>
      <c r="S14" s="35" t="str">
        <f>[6]결과!R$4</f>
        <v>대전체고</v>
      </c>
      <c r="T14" s="42">
        <f>[6]결과!S$4</f>
        <v>1.0987037037037038E-2</v>
      </c>
      <c r="U14" s="35" t="str">
        <f>[6]결과!T$4</f>
        <v>정영민</v>
      </c>
      <c r="V14" s="35" t="str">
        <f>[6]결과!U$4</f>
        <v>경북체고</v>
      </c>
      <c r="W14" s="42">
        <f>[6]결과!V$4</f>
        <v>1.1062847222222222E-2</v>
      </c>
      <c r="X14" s="35" t="str">
        <f>[6]결과!W$4</f>
        <v>한상수</v>
      </c>
      <c r="Y14" s="35" t="str">
        <f>[6]결과!X$4</f>
        <v>경북체고</v>
      </c>
      <c r="Z14" s="42">
        <f>[6]결과!Y$4</f>
        <v>1.1132638888888888E-2</v>
      </c>
    </row>
    <row r="15" spans="1:26" s="17" customFormat="1" ht="13.5" customHeight="1">
      <c r="A15" s="55">
        <v>1</v>
      </c>
      <c r="B15" s="14" t="s">
        <v>21</v>
      </c>
      <c r="C15" s="36" t="str">
        <f>[7]결과!B$4</f>
        <v>권상혁</v>
      </c>
      <c r="D15" s="36" t="str">
        <f>[7]결과!C$4</f>
        <v>강원체고</v>
      </c>
      <c r="E15" s="43">
        <f>[7]결과!D$4</f>
        <v>1.8993055555555557E-4</v>
      </c>
      <c r="F15" s="36" t="str">
        <f>[7]결과!E$4</f>
        <v>우지영</v>
      </c>
      <c r="G15" s="36" t="str">
        <f>[7]결과!F$4</f>
        <v>경기체고</v>
      </c>
      <c r="H15" s="43">
        <f>[7]결과!G$4</f>
        <v>1.9432870370370369E-4</v>
      </c>
      <c r="I15" s="36" t="str">
        <f>[7]결과!H$4</f>
        <v>황제성</v>
      </c>
      <c r="J15" s="36" t="str">
        <f>[7]결과!I$4</f>
        <v>강원체고</v>
      </c>
      <c r="K15" s="43">
        <f>[7]결과!J$4</f>
        <v>1.9930555555555554E-4</v>
      </c>
      <c r="L15" s="36" t="str">
        <f>[7]결과!K$4</f>
        <v>이효섭</v>
      </c>
      <c r="M15" s="36" t="str">
        <f>[7]결과!L$4</f>
        <v>경북체고</v>
      </c>
      <c r="N15" s="43">
        <f>[7]결과!M$4</f>
        <v>2.2511574074074076E-4</v>
      </c>
      <c r="O15" s="36">
        <f>[7]결과!N$4</f>
        <v>0</v>
      </c>
      <c r="P15" s="36">
        <f>[7]결과!O$4</f>
        <v>0</v>
      </c>
      <c r="Q15" s="43">
        <f>[7]결과!P$4</f>
        <v>0</v>
      </c>
      <c r="R15" s="36">
        <f>[7]결과!Q$4</f>
        <v>0</v>
      </c>
      <c r="S15" s="36">
        <f>[7]결과!R$4</f>
        <v>0</v>
      </c>
      <c r="T15" s="43">
        <f>[7]결과!S$4</f>
        <v>0</v>
      </c>
      <c r="U15" s="36">
        <f>[7]결과!T$4</f>
        <v>0</v>
      </c>
      <c r="V15" s="36">
        <f>[7]결과!U$4</f>
        <v>0</v>
      </c>
      <c r="W15" s="43">
        <f>[7]결과!V$4</f>
        <v>0</v>
      </c>
      <c r="X15" s="36">
        <f>[7]결과!W$4</f>
        <v>0</v>
      </c>
      <c r="Y15" s="36">
        <f>[7]결과!X$4</f>
        <v>0</v>
      </c>
      <c r="Z15" s="43">
        <f>[7]결과!Y$4</f>
        <v>0</v>
      </c>
    </row>
    <row r="16" spans="1:26" s="17" customFormat="1" ht="13.5" customHeight="1">
      <c r="A16" s="56"/>
      <c r="B16" s="13" t="s">
        <v>15</v>
      </c>
      <c r="C16" s="26"/>
      <c r="D16" s="28" t="str">
        <f>[7]결과!B$5</f>
        <v>+0.1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</row>
    <row r="17" spans="1:26" s="17" customFormat="1" ht="13.5" customHeight="1">
      <c r="A17" s="22">
        <v>2</v>
      </c>
      <c r="B17" s="15" t="s">
        <v>22</v>
      </c>
      <c r="C17" s="35" t="str">
        <f>[8]결과!B$4</f>
        <v>이수현</v>
      </c>
      <c r="D17" s="35" t="str">
        <f>[8]결과!C$4</f>
        <v>경북체고</v>
      </c>
      <c r="E17" s="44">
        <f>[8]결과!D$4</f>
        <v>6.5462962962962957E-4</v>
      </c>
      <c r="F17" s="35" t="str">
        <f>[8]결과!E$4</f>
        <v>박종욱</v>
      </c>
      <c r="G17" s="35" t="str">
        <f>[8]결과!F$4</f>
        <v>대전체고</v>
      </c>
      <c r="H17" s="44">
        <f>[8]결과!G$4</f>
        <v>6.6261574074074085E-4</v>
      </c>
      <c r="I17" s="35" t="str">
        <f>[8]결과!H$4</f>
        <v>정강희</v>
      </c>
      <c r="J17" s="35" t="str">
        <f>[8]결과!I$4</f>
        <v>전북체고</v>
      </c>
      <c r="K17" s="44">
        <f>[8]결과!J$4</f>
        <v>6.7395833333333327E-4</v>
      </c>
      <c r="L17" s="35" t="str">
        <f>[8]결과!K$4</f>
        <v>구자현</v>
      </c>
      <c r="M17" s="35" t="str">
        <f>[8]결과!L$4</f>
        <v>대구체고</v>
      </c>
      <c r="N17" s="44">
        <f>[8]결과!M$4</f>
        <v>6.8182870370370359E-4</v>
      </c>
      <c r="O17" s="35" t="str">
        <f>[8]결과!N$4</f>
        <v>김수환</v>
      </c>
      <c r="P17" s="35" t="str">
        <f>[8]결과!O$4</f>
        <v>전북체고</v>
      </c>
      <c r="Q17" s="44">
        <f>[8]결과!P$4</f>
        <v>7.1018518518518512E-4</v>
      </c>
      <c r="R17" s="35" t="str">
        <f>[8]결과!Q$4</f>
        <v>김기래</v>
      </c>
      <c r="S17" s="35" t="str">
        <f>[8]결과!R$4</f>
        <v>강원체고</v>
      </c>
      <c r="T17" s="44">
        <f>[8]결과!S$4</f>
        <v>7.144675925925925E-4</v>
      </c>
      <c r="U17" s="35" t="str">
        <f>[8]결과!T$4</f>
        <v>신주영</v>
      </c>
      <c r="V17" s="35" t="str">
        <f>[8]결과!U$4</f>
        <v>서울체고</v>
      </c>
      <c r="W17" s="44">
        <f>[8]결과!V$4</f>
        <v>7.3599537037037036E-4</v>
      </c>
      <c r="X17" s="35" t="str">
        <f>[8]결과!W$4</f>
        <v>안지홍</v>
      </c>
      <c r="Y17" s="35" t="str">
        <f>[8]결과!X$4</f>
        <v>대구체고</v>
      </c>
      <c r="Z17" s="44">
        <f>[8]결과!Y$4</f>
        <v>7.5752314814814812E-4</v>
      </c>
    </row>
    <row r="18" spans="1:26" s="17" customFormat="1" ht="15" customHeight="1">
      <c r="A18" s="22">
        <v>1</v>
      </c>
      <c r="B18" s="15" t="s">
        <v>35</v>
      </c>
      <c r="C18" s="31" t="str">
        <f>[9]결과!B$4</f>
        <v>황종필</v>
      </c>
      <c r="D18" s="31" t="str">
        <f>[9]결과!C$4</f>
        <v>충북체고</v>
      </c>
      <c r="E18" s="41">
        <f>[9]결과!D$4</f>
        <v>6.7346064814814812E-3</v>
      </c>
      <c r="F18" s="31" t="str">
        <f>[9]결과!E$4</f>
        <v>김진철</v>
      </c>
      <c r="G18" s="31" t="str">
        <f>[9]결과!F$4</f>
        <v>경기체고</v>
      </c>
      <c r="H18" s="41">
        <f>[9]결과!G$4</f>
        <v>6.8942129629629631E-3</v>
      </c>
      <c r="I18" s="31" t="str">
        <f>[9]결과!H$4</f>
        <v>이승제</v>
      </c>
      <c r="J18" s="31" t="str">
        <f>[9]결과!I$4</f>
        <v>대구체고</v>
      </c>
      <c r="K18" s="41">
        <f>[9]결과!J$4</f>
        <v>6.9876157407407413E-3</v>
      </c>
      <c r="L18" s="31" t="str">
        <f>[9]결과!K$4</f>
        <v>신동주</v>
      </c>
      <c r="M18" s="31" t="str">
        <f>[9]결과!L$4</f>
        <v>전북체고</v>
      </c>
      <c r="N18" s="41">
        <f>[9]결과!M$4</f>
        <v>7.2238425925925916E-3</v>
      </c>
      <c r="O18" s="31" t="str">
        <f>[9]결과!N$4</f>
        <v>류경돈</v>
      </c>
      <c r="P18" s="31" t="str">
        <f>[9]결과!O$4</f>
        <v>부산체고</v>
      </c>
      <c r="Q18" s="41">
        <f>[9]결과!P$4</f>
        <v>7.2268518518518515E-3</v>
      </c>
      <c r="R18" s="31" t="str">
        <f>[9]결과!Q$4</f>
        <v>김진년</v>
      </c>
      <c r="S18" s="31" t="str">
        <f>[9]결과!R$4</f>
        <v>서울체고</v>
      </c>
      <c r="T18" s="41">
        <f>[9]결과!S$4</f>
        <v>7.3782407407407408E-3</v>
      </c>
      <c r="U18" s="31" t="str">
        <f>[9]결과!T$4</f>
        <v>윤석일</v>
      </c>
      <c r="V18" s="31" t="str">
        <f>[9]결과!U$4</f>
        <v>서울체고</v>
      </c>
      <c r="W18" s="41">
        <f>[9]결과!V$4</f>
        <v>7.3945601851851846E-3</v>
      </c>
      <c r="X18" s="31" t="str">
        <f>[9]결과!W$4</f>
        <v>권진구</v>
      </c>
      <c r="Y18" s="31" t="str">
        <f>[9]결과!X$4</f>
        <v>경북체고</v>
      </c>
      <c r="Z18" s="41">
        <f>[9]결과!Y$4</f>
        <v>7.5862268518518518E-3</v>
      </c>
    </row>
    <row r="19" spans="1:26" s="17" customFormat="1" ht="15" customHeight="1">
      <c r="A19" s="22">
        <v>1</v>
      </c>
      <c r="B19" s="15" t="s">
        <v>36</v>
      </c>
      <c r="C19" s="35" t="str">
        <f>[10]결과!B$4</f>
        <v>이준혁</v>
      </c>
      <c r="D19" s="35" t="str">
        <f>[10]결과!C$4</f>
        <v>부산체고</v>
      </c>
      <c r="E19" s="42">
        <f>[10]결과!D$4</f>
        <v>3.2350115740740738E-2</v>
      </c>
      <c r="F19" s="35" t="str">
        <f>[10]결과!E$4</f>
        <v>최병호</v>
      </c>
      <c r="G19" s="35" t="str">
        <f>[10]결과!F$4</f>
        <v>서울체고</v>
      </c>
      <c r="H19" s="42">
        <f>[10]결과!G$4</f>
        <v>3.2731018518518513E-2</v>
      </c>
      <c r="I19" s="35" t="str">
        <f>[10]결과!H$4</f>
        <v>이용희</v>
      </c>
      <c r="J19" s="35" t="str">
        <f>[10]결과!I$4</f>
        <v>전북체고</v>
      </c>
      <c r="K19" s="42">
        <f>[10]결과!J$4</f>
        <v>3.4457060185185184E-2</v>
      </c>
      <c r="L19" s="35" t="str">
        <f>[10]결과!K$4</f>
        <v>조세훈</v>
      </c>
      <c r="M19" s="35" t="str">
        <f>[10]결과!L$4</f>
        <v>서울체고</v>
      </c>
      <c r="N19" s="42">
        <f>[10]결과!M$4</f>
        <v>3.698622685185185E-2</v>
      </c>
      <c r="O19" s="35" t="str">
        <f>[10]결과!N$4</f>
        <v>김지원</v>
      </c>
      <c r="P19" s="35" t="str">
        <f>[10]결과!O$4</f>
        <v>충남체고</v>
      </c>
      <c r="Q19" s="42">
        <f>[10]결과!P$4</f>
        <v>4.0098842592592596E-2</v>
      </c>
      <c r="R19" s="35" t="str">
        <f>[10]결과!Q$4</f>
        <v>한인수</v>
      </c>
      <c r="S19" s="35" t="str">
        <f>[10]결과!R$4</f>
        <v>충북체고</v>
      </c>
      <c r="T19" s="42">
        <f>[10]결과!S$4</f>
        <v>4.0269675925925924E-2</v>
      </c>
      <c r="U19" s="35"/>
      <c r="V19" s="35"/>
      <c r="W19" s="42"/>
      <c r="X19" s="35"/>
      <c r="Y19" s="35"/>
      <c r="Z19" s="42"/>
    </row>
    <row r="20" spans="1:26" s="17" customFormat="1" ht="13.5" customHeight="1">
      <c r="A20" s="55">
        <v>1</v>
      </c>
      <c r="B20" s="14" t="s">
        <v>23</v>
      </c>
      <c r="C20" s="45" t="str">
        <f>[11]결과!B$4</f>
        <v>김주영 강민석 원형빈 홍성원</v>
      </c>
      <c r="D20" s="36" t="str">
        <f>[11]결과!C$4</f>
        <v>강원체고</v>
      </c>
      <c r="E20" s="43">
        <f>[11]결과!D$4</f>
        <v>4.8587962962962967E-4</v>
      </c>
      <c r="F20" s="45" t="str">
        <f>[11]결과!E$4</f>
        <v>이도영 이선형 이용하 이지우</v>
      </c>
      <c r="G20" s="36" t="str">
        <f>[11]결과!F$4</f>
        <v>서울체고</v>
      </c>
      <c r="H20" s="43">
        <f>[11]결과!G$4</f>
        <v>4.8981481481481478E-4</v>
      </c>
      <c r="I20" s="45" t="str">
        <f>[11]결과!H$4</f>
        <v>백민수 이규형 전혁진 이재현</v>
      </c>
      <c r="J20" s="36" t="str">
        <f>[11]결과!I$4</f>
        <v>경북체고</v>
      </c>
      <c r="K20" s="43">
        <f>[11]결과!J$4</f>
        <v>4.9039351851851848E-4</v>
      </c>
      <c r="L20" s="45" t="str">
        <f>[11]결과!K$4</f>
        <v>김한수 김영대 이승우 박효준</v>
      </c>
      <c r="M20" s="36" t="str">
        <f>[11]결과!L$4</f>
        <v>경기체고</v>
      </c>
      <c r="N20" s="43">
        <f>[11]결과!M$4</f>
        <v>4.982638888888888E-4</v>
      </c>
      <c r="O20" s="45" t="str">
        <f>[11]결과!N$4</f>
        <v>김강호 이창수 이주영 황병현</v>
      </c>
      <c r="P20" s="36" t="str">
        <f>[11]결과!O$4</f>
        <v>충북체고</v>
      </c>
      <c r="Q20" s="43">
        <f>[11]결과!P$4</f>
        <v>5.0428240740740739E-4</v>
      </c>
      <c r="R20" s="45" t="str">
        <f>[11]결과!Q$4</f>
        <v>박희성 김홍윤 이한성 김현호</v>
      </c>
      <c r="S20" s="36" t="str">
        <f>[11]결과!R$4</f>
        <v>전남체고</v>
      </c>
      <c r="T20" s="43">
        <f>[11]결과!S$4</f>
        <v>5.0451388888888887E-4</v>
      </c>
      <c r="U20" s="45"/>
      <c r="V20" s="36"/>
      <c r="W20" s="43"/>
      <c r="X20" s="45"/>
      <c r="Y20" s="36"/>
      <c r="Z20" s="43"/>
    </row>
    <row r="21" spans="1:26" s="17" customFormat="1" ht="13.5" customHeight="1">
      <c r="A21" s="56"/>
      <c r="B21" s="13"/>
      <c r="C21" s="58" t="str">
        <f>C20</f>
        <v>김주영 강민석 원형빈 홍성원</v>
      </c>
      <c r="D21" s="59"/>
      <c r="E21" s="60"/>
      <c r="F21" s="58" t="str">
        <f t="shared" ref="F21" si="0">F20</f>
        <v>이도영 이선형 이용하 이지우</v>
      </c>
      <c r="G21" s="59"/>
      <c r="H21" s="60"/>
      <c r="I21" s="58" t="str">
        <f t="shared" ref="I21" si="1">I20</f>
        <v>백민수 이규형 전혁진 이재현</v>
      </c>
      <c r="J21" s="59"/>
      <c r="K21" s="60"/>
      <c r="L21" s="58" t="str">
        <f t="shared" ref="L21" si="2">L20</f>
        <v>김한수 김영대 이승우 박효준</v>
      </c>
      <c r="M21" s="59"/>
      <c r="N21" s="60"/>
      <c r="O21" s="58" t="str">
        <f t="shared" ref="O21" si="3">O20</f>
        <v>김강호 이창수 이주영 황병현</v>
      </c>
      <c r="P21" s="59"/>
      <c r="Q21" s="60"/>
      <c r="R21" s="58" t="str">
        <f t="shared" ref="R21" si="4">R20</f>
        <v>박희성 김홍윤 이한성 김현호</v>
      </c>
      <c r="S21" s="59"/>
      <c r="T21" s="60"/>
      <c r="U21" s="58">
        <f t="shared" ref="U21" si="5">U20</f>
        <v>0</v>
      </c>
      <c r="V21" s="59"/>
      <c r="W21" s="60"/>
      <c r="X21" s="58">
        <f t="shared" ref="X21" si="6">X20</f>
        <v>0</v>
      </c>
      <c r="Y21" s="59"/>
      <c r="Z21" s="60"/>
    </row>
    <row r="22" spans="1:26" s="17" customFormat="1" ht="13.5" customHeight="1">
      <c r="A22" s="55">
        <v>2</v>
      </c>
      <c r="B22" s="14" t="s">
        <v>24</v>
      </c>
      <c r="C22" s="45" t="str">
        <f>[12]결과!B$4</f>
        <v>김남권 김영대 정양현 박효준</v>
      </c>
      <c r="D22" s="36" t="str">
        <f>[12]결과!C$4</f>
        <v>경기체고</v>
      </c>
      <c r="E22" s="46">
        <f>[12]결과!D$4</f>
        <v>2.3563657407407409E-3</v>
      </c>
      <c r="F22" s="45" t="str">
        <f>[12]결과!E$4</f>
        <v>구자현 박효수 허창열 김현석</v>
      </c>
      <c r="G22" s="36" t="str">
        <f>[12]결과!F$4</f>
        <v>대구체고</v>
      </c>
      <c r="H22" s="46">
        <f>[12]결과!G$4</f>
        <v>2.362384259259259E-3</v>
      </c>
      <c r="I22" s="45" t="str">
        <f>[12]결과!H$4</f>
        <v>정을영 김현호 김주안 이한성</v>
      </c>
      <c r="J22" s="36" t="str">
        <f>[12]결과!I$4</f>
        <v>전남체고</v>
      </c>
      <c r="K22" s="46">
        <f>[12]결과!J$4</f>
        <v>2.4010416666666668E-3</v>
      </c>
      <c r="L22" s="45" t="str">
        <f>[12]결과!K$4</f>
        <v>박민영 김주영 김기래 원형빈</v>
      </c>
      <c r="M22" s="36" t="str">
        <f>[12]결과!L$4</f>
        <v>강원체고</v>
      </c>
      <c r="N22" s="46">
        <f>[12]결과!M$4</f>
        <v>2.4383101851851853E-3</v>
      </c>
      <c r="O22" s="45" t="str">
        <f>[12]결과!N$4</f>
        <v>성민준 이도영 이지우 이정익</v>
      </c>
      <c r="P22" s="36" t="str">
        <f>[12]결과!O$4</f>
        <v>서울체고</v>
      </c>
      <c r="Q22" s="46">
        <f>[12]결과!P$4</f>
        <v>2.4447916666666667E-3</v>
      </c>
      <c r="R22" s="45" t="str">
        <f>[12]결과!Q$4</f>
        <v>방인규 김상현 권시우 서유빈</v>
      </c>
      <c r="S22" s="36" t="str">
        <f>[12]결과!R$4</f>
        <v>인천체고</v>
      </c>
      <c r="T22" s="46">
        <f>[12]결과!S$4</f>
        <v>2.4476851851851851E-3</v>
      </c>
      <c r="U22" s="45" t="str">
        <f>[12]결과!T$4</f>
        <v>이주영 이창수 황병현 김강호</v>
      </c>
      <c r="V22" s="36" t="str">
        <f>[12]결과!U$4</f>
        <v>충북체고</v>
      </c>
      <c r="W22" s="46">
        <f>[12]결과!V$4</f>
        <v>2.4819444444444442E-3</v>
      </c>
      <c r="X22" s="45" t="str">
        <f>[12]결과!W$4</f>
        <v>손희태 박종광 도현국 김민후</v>
      </c>
      <c r="Y22" s="36" t="str">
        <f>[12]결과!X$4</f>
        <v>광주체고</v>
      </c>
      <c r="Z22" s="46">
        <f>[12]결과!Y$4</f>
        <v>2.5136574074074076E-3</v>
      </c>
    </row>
    <row r="23" spans="1:26" s="17" customFormat="1" ht="13.5" customHeight="1">
      <c r="A23" s="56"/>
      <c r="B23" s="13"/>
      <c r="C23" s="58" t="str">
        <f>C22</f>
        <v>김남권 김영대 정양현 박효준</v>
      </c>
      <c r="D23" s="59"/>
      <c r="E23" s="60"/>
      <c r="F23" s="58" t="str">
        <f t="shared" ref="F23" si="7">F22</f>
        <v>구자현 박효수 허창열 김현석</v>
      </c>
      <c r="G23" s="59"/>
      <c r="H23" s="60"/>
      <c r="I23" s="58" t="str">
        <f t="shared" ref="I23" si="8">I22</f>
        <v>정을영 김현호 김주안 이한성</v>
      </c>
      <c r="J23" s="59"/>
      <c r="K23" s="60"/>
      <c r="L23" s="58" t="str">
        <f t="shared" ref="L23" si="9">L22</f>
        <v>박민영 김주영 김기래 원형빈</v>
      </c>
      <c r="M23" s="59"/>
      <c r="N23" s="60"/>
      <c r="O23" s="58" t="str">
        <f t="shared" ref="O23" si="10">O22</f>
        <v>성민준 이도영 이지우 이정익</v>
      </c>
      <c r="P23" s="59"/>
      <c r="Q23" s="60"/>
      <c r="R23" s="58" t="str">
        <f t="shared" ref="R23" si="11">R22</f>
        <v>방인규 김상현 권시우 서유빈</v>
      </c>
      <c r="S23" s="59"/>
      <c r="T23" s="60"/>
      <c r="U23" s="58" t="str">
        <f t="shared" ref="U23" si="12">U22</f>
        <v>이주영 이창수 황병현 김강호</v>
      </c>
      <c r="V23" s="59"/>
      <c r="W23" s="60"/>
      <c r="X23" s="58" t="str">
        <f t="shared" ref="X23" si="13">X22</f>
        <v>손희태 박종광 도현국 김민후</v>
      </c>
      <c r="Y23" s="59"/>
      <c r="Z23" s="60"/>
    </row>
    <row r="24" spans="1:26" s="17" customFormat="1" ht="13.5" customHeight="1">
      <c r="A24" s="23">
        <v>1</v>
      </c>
      <c r="B24" s="15" t="s">
        <v>28</v>
      </c>
      <c r="C24" s="31" t="str">
        <f>[13]결과!B$4</f>
        <v>서인경</v>
      </c>
      <c r="D24" s="31" t="str">
        <f>[13]결과!C$4</f>
        <v>경북체고</v>
      </c>
      <c r="E24" s="47">
        <f>[13]결과!D$4</f>
        <v>2.04</v>
      </c>
      <c r="F24" s="31" t="str">
        <f>[13]결과!E$4</f>
        <v>심석호</v>
      </c>
      <c r="G24" s="31" t="str">
        <f>[13]결과!F$4</f>
        <v>충북체고</v>
      </c>
      <c r="H24" s="47">
        <f>[13]결과!G$4</f>
        <v>2.0099999999999998</v>
      </c>
      <c r="I24" s="31" t="str">
        <f>[13]결과!H$4</f>
        <v>박효진</v>
      </c>
      <c r="J24" s="31" t="str">
        <f>[13]결과!I$4</f>
        <v>강원체고</v>
      </c>
      <c r="K24" s="47">
        <f>[13]결과!J$4</f>
        <v>1.9</v>
      </c>
      <c r="L24" s="31" t="str">
        <f>[13]결과!K$4</f>
        <v>김준기</v>
      </c>
      <c r="M24" s="31" t="str">
        <f>[13]결과!L$4</f>
        <v>강원체고</v>
      </c>
      <c r="N24" s="47">
        <f>[13]결과!M$4</f>
        <v>1.85</v>
      </c>
      <c r="O24" s="31" t="str">
        <f>[13]결과!N$4</f>
        <v>한재상</v>
      </c>
      <c r="P24" s="31" t="str">
        <f>[13]결과!O$4</f>
        <v>충북체고</v>
      </c>
      <c r="Q24" s="47">
        <f>[13]결과!P$4</f>
        <v>1.85</v>
      </c>
      <c r="R24" s="31" t="str">
        <f>[13]결과!Q$4</f>
        <v>오세진</v>
      </c>
      <c r="S24" s="31" t="str">
        <f>[13]결과!R$4</f>
        <v>대구체고</v>
      </c>
      <c r="T24" s="47">
        <f>[13]결과!S$4</f>
        <v>1.85</v>
      </c>
      <c r="U24" s="31" t="str">
        <f>[13]결과!T$4</f>
        <v>도종혁</v>
      </c>
      <c r="V24" s="31" t="str">
        <f>[13]결과!U$4</f>
        <v>대구체고</v>
      </c>
      <c r="W24" s="47">
        <f>[13]결과!V$4</f>
        <v>1.8</v>
      </c>
      <c r="X24" s="31" t="str">
        <f>[13]결과!W$4</f>
        <v>박기남</v>
      </c>
      <c r="Y24" s="31" t="str">
        <f>[13]결과!X$4</f>
        <v>경북체고</v>
      </c>
      <c r="Z24" s="47">
        <f>[13]결과!Y$4</f>
        <v>1.75</v>
      </c>
    </row>
    <row r="25" spans="1:26" s="17" customFormat="1" ht="13.5" customHeight="1">
      <c r="A25" s="23"/>
      <c r="B25" s="15"/>
      <c r="C25" s="31"/>
      <c r="D25" s="32"/>
      <c r="E25" s="33"/>
      <c r="F25" s="31"/>
      <c r="G25" s="32"/>
      <c r="H25" s="33"/>
      <c r="I25" s="31"/>
      <c r="J25" s="32"/>
      <c r="K25" s="33"/>
      <c r="L25" s="53" t="s">
        <v>48</v>
      </c>
      <c r="M25" s="54"/>
      <c r="N25" s="34"/>
      <c r="O25" s="53" t="s">
        <v>49</v>
      </c>
      <c r="P25" s="54"/>
      <c r="Q25" s="34"/>
      <c r="R25" s="31"/>
      <c r="S25" s="37"/>
      <c r="T25" s="33"/>
      <c r="U25" s="31"/>
      <c r="V25" s="37"/>
      <c r="W25" s="33"/>
      <c r="X25" s="31"/>
      <c r="Y25" s="32"/>
      <c r="Z25" s="33"/>
    </row>
    <row r="26" spans="1:26" s="17" customFormat="1" ht="13.5" customHeight="1">
      <c r="A26" s="22">
        <v>1</v>
      </c>
      <c r="B26" s="24" t="s">
        <v>37</v>
      </c>
      <c r="C26" s="31" t="str">
        <f>[14]결과!B$4</f>
        <v>박태원</v>
      </c>
      <c r="D26" s="31" t="str">
        <f>[14]결과!C$4</f>
        <v>부산체고</v>
      </c>
      <c r="E26" s="47" t="s">
        <v>47</v>
      </c>
      <c r="F26" s="31" t="str">
        <f>[14]결과!E$4</f>
        <v>진준덕</v>
      </c>
      <c r="G26" s="31" t="str">
        <f>[14]결과!F$4</f>
        <v>서울체고</v>
      </c>
      <c r="H26" s="47">
        <f>[14]결과!G$4</f>
        <v>4.4000000000000004</v>
      </c>
      <c r="I26" s="31" t="str">
        <f>[14]결과!H$4</f>
        <v>반청</v>
      </c>
      <c r="J26" s="31" t="str">
        <f>[14]결과!I$4</f>
        <v>경북체고</v>
      </c>
      <c r="K26" s="47">
        <f>[14]결과!J$4</f>
        <v>4.4000000000000004</v>
      </c>
      <c r="L26" s="31"/>
      <c r="M26" s="31"/>
      <c r="N26" s="47"/>
      <c r="O26" s="31"/>
      <c r="P26" s="31"/>
      <c r="Q26" s="47"/>
      <c r="R26" s="31"/>
      <c r="S26" s="31"/>
      <c r="T26" s="47"/>
      <c r="U26" s="31"/>
      <c r="V26" s="31"/>
      <c r="W26" s="47"/>
      <c r="X26" s="31"/>
      <c r="Y26" s="31"/>
      <c r="Z26" s="47"/>
    </row>
    <row r="27" spans="1:26" s="17" customFormat="1" ht="13.5" customHeight="1">
      <c r="A27" s="55">
        <v>1</v>
      </c>
      <c r="B27" s="14" t="s">
        <v>26</v>
      </c>
      <c r="C27" s="30" t="str">
        <f>[15]결과!B$4</f>
        <v>편성준</v>
      </c>
      <c r="D27" s="30" t="str">
        <f>[15]결과!C$4</f>
        <v>경북체고</v>
      </c>
      <c r="E27" s="48">
        <f>[15]결과!D$4</f>
        <v>7.04</v>
      </c>
      <c r="F27" s="30" t="str">
        <f>[15]결과!E$4</f>
        <v>좌동빈</v>
      </c>
      <c r="G27" s="30" t="str">
        <f>[15]결과!F$4</f>
        <v>충남체고</v>
      </c>
      <c r="H27" s="48">
        <f>[15]결과!G$4</f>
        <v>6.94</v>
      </c>
      <c r="I27" s="30" t="str">
        <f>[15]결과!H$4</f>
        <v>박광호</v>
      </c>
      <c r="J27" s="30" t="str">
        <f>[15]결과!I$4</f>
        <v>서울체고</v>
      </c>
      <c r="K27" s="48">
        <f>[15]결과!J$4</f>
        <v>6.93</v>
      </c>
      <c r="L27" s="30" t="str">
        <f>[15]결과!K$4</f>
        <v>임창현</v>
      </c>
      <c r="M27" s="30" t="str">
        <f>[15]결과!L$4</f>
        <v>경남체고</v>
      </c>
      <c r="N27" s="48">
        <f>[15]결과!M$4</f>
        <v>6.84</v>
      </c>
      <c r="O27" s="30" t="str">
        <f>[15]결과!N$4</f>
        <v>이우영</v>
      </c>
      <c r="P27" s="30" t="str">
        <f>[15]결과!O$4</f>
        <v>대구체고</v>
      </c>
      <c r="Q27" s="48">
        <f>[15]결과!P$4</f>
        <v>6.7</v>
      </c>
      <c r="R27" s="30" t="str">
        <f>[15]결과!Q$4</f>
        <v>최영우</v>
      </c>
      <c r="S27" s="30" t="str">
        <f>[15]결과!R$4</f>
        <v>인천체고</v>
      </c>
      <c r="T27" s="48">
        <f>[15]결과!S$4</f>
        <v>6.55</v>
      </c>
      <c r="U27" s="30" t="str">
        <f>[15]결과!T$4</f>
        <v>양운석</v>
      </c>
      <c r="V27" s="30" t="str">
        <f>[15]결과!U$4</f>
        <v>충북체고</v>
      </c>
      <c r="W27" s="48">
        <f>[15]결과!V$4</f>
        <v>6.53</v>
      </c>
      <c r="X27" s="30" t="str">
        <f>[15]결과!W$4</f>
        <v>최한영</v>
      </c>
      <c r="Y27" s="30" t="str">
        <f>[15]결과!X$4</f>
        <v>경기체고</v>
      </c>
      <c r="Z27" s="48">
        <f>[15]결과!Y$4</f>
        <v>6.51</v>
      </c>
    </row>
    <row r="28" spans="1:26" s="17" customFormat="1" ht="13.5" customHeight="1">
      <c r="A28" s="56"/>
      <c r="B28" s="13" t="s">
        <v>27</v>
      </c>
      <c r="C28" s="26"/>
      <c r="D28" s="28"/>
      <c r="E28" s="29" t="str">
        <f>[15]결과!D$5</f>
        <v>+3.2</v>
      </c>
      <c r="F28" s="26"/>
      <c r="G28" s="28"/>
      <c r="H28" s="29" t="str">
        <f>[15]결과!G$5</f>
        <v>+1.9</v>
      </c>
      <c r="I28" s="26"/>
      <c r="J28" s="28"/>
      <c r="K28" s="29" t="str">
        <f>[15]결과!J$5</f>
        <v>+2.8</v>
      </c>
      <c r="L28" s="26"/>
      <c r="M28" s="28"/>
      <c r="N28" s="29" t="str">
        <f>[15]결과!M$5</f>
        <v>+3.5</v>
      </c>
      <c r="O28" s="26"/>
      <c r="P28" s="28"/>
      <c r="Q28" s="29" t="str">
        <f>[15]결과!P$5</f>
        <v>+1.9</v>
      </c>
      <c r="R28" s="26"/>
      <c r="S28" s="28"/>
      <c r="T28" s="29" t="str">
        <f>[15]결과!S$5</f>
        <v>+0.4</v>
      </c>
      <c r="U28" s="26"/>
      <c r="V28" s="28"/>
      <c r="W28" s="29" t="str">
        <f>[15]결과!V$5</f>
        <v>+3.9</v>
      </c>
      <c r="X28" s="26"/>
      <c r="Y28" s="28"/>
      <c r="Z28" s="29" t="str">
        <f>[15]결과!Y$5</f>
        <v>+1.7</v>
      </c>
    </row>
    <row r="29" spans="1:26" s="17" customFormat="1" ht="13.5" customHeight="1">
      <c r="A29" s="55">
        <v>2</v>
      </c>
      <c r="B29" s="14" t="s">
        <v>31</v>
      </c>
      <c r="C29" s="30" t="str">
        <f>[16]결과!B$4</f>
        <v>지훈</v>
      </c>
      <c r="D29" s="30" t="str">
        <f>[16]결과!C$4</f>
        <v>충남체고</v>
      </c>
      <c r="E29" s="48">
        <f>[16]결과!D$4</f>
        <v>14.65</v>
      </c>
      <c r="F29" s="30" t="str">
        <f>[16]결과!E$4</f>
        <v>원유성</v>
      </c>
      <c r="G29" s="30" t="str">
        <f>[16]결과!F$4</f>
        <v>강원체고</v>
      </c>
      <c r="H29" s="48">
        <f>[16]결과!G$4</f>
        <v>14.45</v>
      </c>
      <c r="I29" s="30" t="str">
        <f>[16]결과!H$4</f>
        <v>김근호</v>
      </c>
      <c r="J29" s="30" t="str">
        <f>[16]결과!I$4</f>
        <v>경북체고</v>
      </c>
      <c r="K29" s="48">
        <f>[16]결과!J$4</f>
        <v>14</v>
      </c>
      <c r="L29" s="30" t="str">
        <f>[16]결과!K$4</f>
        <v>김기찬</v>
      </c>
      <c r="M29" s="30" t="str">
        <f>[16]결과!L$4</f>
        <v>인천체고</v>
      </c>
      <c r="N29" s="48">
        <f>[16]결과!M$4</f>
        <v>14</v>
      </c>
      <c r="O29" s="30" t="str">
        <f>[16]결과!N$4</f>
        <v>신우식</v>
      </c>
      <c r="P29" s="30" t="str">
        <f>[16]결과!O$4</f>
        <v>전북체고</v>
      </c>
      <c r="Q29" s="48">
        <f>[16]결과!P$4</f>
        <v>13.4</v>
      </c>
      <c r="R29" s="30"/>
      <c r="S29" s="30"/>
      <c r="T29" s="48"/>
      <c r="U29" s="30"/>
      <c r="V29" s="30"/>
      <c r="W29" s="48"/>
      <c r="X29" s="30"/>
      <c r="Y29" s="30"/>
      <c r="Z29" s="48"/>
    </row>
    <row r="30" spans="1:26" s="17" customFormat="1" ht="13.5" customHeight="1">
      <c r="A30" s="56"/>
      <c r="B30" s="13" t="s">
        <v>27</v>
      </c>
      <c r="C30" s="26"/>
      <c r="D30" s="28"/>
      <c r="E30" s="29" t="str">
        <f>[16]결과!D$5</f>
        <v>+3.4</v>
      </c>
      <c r="F30" s="26"/>
      <c r="G30" s="28"/>
      <c r="H30" s="29" t="str">
        <f>[16]결과!G$5</f>
        <v>+1.5</v>
      </c>
      <c r="I30" s="51" t="s">
        <v>45</v>
      </c>
      <c r="J30" s="52"/>
      <c r="K30" s="29" t="str">
        <f>[16]결과!J$5</f>
        <v>+1.4</v>
      </c>
      <c r="L30" s="51" t="s">
        <v>46</v>
      </c>
      <c r="M30" s="52"/>
      <c r="N30" s="29">
        <f>[16]결과!M$5</f>
        <v>1.6</v>
      </c>
      <c r="O30" s="26"/>
      <c r="P30" s="28"/>
      <c r="Q30" s="29" t="str">
        <f>[16]결과!P$5</f>
        <v>+1.0</v>
      </c>
      <c r="R30" s="26"/>
      <c r="S30" s="28"/>
      <c r="T30" s="29">
        <f>[16]결과!S$5</f>
        <v>0</v>
      </c>
      <c r="U30" s="26"/>
      <c r="V30" s="28"/>
      <c r="W30" s="29">
        <f>[16]결과!V$5</f>
        <v>0</v>
      </c>
      <c r="X30" s="26"/>
      <c r="Y30" s="28"/>
      <c r="Z30" s="29">
        <f>[16]결과!Y$5</f>
        <v>0</v>
      </c>
    </row>
    <row r="31" spans="1:26" s="17" customFormat="1" ht="13.5" customHeight="1">
      <c r="A31" s="22">
        <v>1</v>
      </c>
      <c r="B31" s="15" t="s">
        <v>30</v>
      </c>
      <c r="C31" s="31" t="str">
        <f>[17]결과!B$4</f>
        <v>김인호</v>
      </c>
      <c r="D31" s="31" t="str">
        <f>[17]결과!C$4</f>
        <v>서울체고</v>
      </c>
      <c r="E31" s="47">
        <f>[17]결과!D$4</f>
        <v>15.92</v>
      </c>
      <c r="F31" s="31" t="str">
        <f>[17]결과!E$4</f>
        <v>신승찬</v>
      </c>
      <c r="G31" s="31" t="str">
        <f>[17]결과!F$4</f>
        <v>충북체고</v>
      </c>
      <c r="H31" s="47">
        <f>[17]결과!G$4</f>
        <v>15.19</v>
      </c>
      <c r="I31" s="31" t="str">
        <f>[17]결과!H$4</f>
        <v>정희수</v>
      </c>
      <c r="J31" s="31" t="str">
        <f>[17]결과!I$4</f>
        <v>경기체고</v>
      </c>
      <c r="K31" s="47">
        <f>[17]결과!J$4</f>
        <v>14.65</v>
      </c>
      <c r="L31" s="31" t="str">
        <f>[17]결과!K$4</f>
        <v>엄하다</v>
      </c>
      <c r="M31" s="31" t="str">
        <f>[17]결과!L$4</f>
        <v>경북체고</v>
      </c>
      <c r="N31" s="47">
        <f>[17]결과!M$4</f>
        <v>14.45</v>
      </c>
      <c r="O31" s="31" t="str">
        <f>[17]결과!N$4</f>
        <v>김진남</v>
      </c>
      <c r="P31" s="31" t="str">
        <f>[17]결과!O$4</f>
        <v>강원체고</v>
      </c>
      <c r="Q31" s="47">
        <f>[17]결과!P$4</f>
        <v>14.39</v>
      </c>
      <c r="R31" s="31" t="str">
        <f>[17]결과!Q$4</f>
        <v>김민우</v>
      </c>
      <c r="S31" s="31" t="str">
        <f>[17]결과!R$4</f>
        <v>대구체고</v>
      </c>
      <c r="T31" s="47">
        <f>[17]결과!S$4</f>
        <v>14.36</v>
      </c>
      <c r="U31" s="31" t="str">
        <f>[17]결과!T$4</f>
        <v>김기현</v>
      </c>
      <c r="V31" s="31" t="str">
        <f>[17]결과!U$4</f>
        <v>강원체고</v>
      </c>
      <c r="W31" s="47">
        <f>[17]결과!V$4</f>
        <v>14.27</v>
      </c>
      <c r="X31" s="31" t="str">
        <f>[17]결과!W$4</f>
        <v>임준혁</v>
      </c>
      <c r="Y31" s="31" t="str">
        <f>[17]결과!X$4</f>
        <v>대전체고</v>
      </c>
      <c r="Z31" s="47">
        <f>[17]결과!Y$4</f>
        <v>13.58</v>
      </c>
    </row>
    <row r="32" spans="1:26" s="17" customFormat="1" ht="13.5" customHeight="1">
      <c r="A32" s="22">
        <v>1</v>
      </c>
      <c r="B32" s="15" t="s">
        <v>29</v>
      </c>
      <c r="C32" s="31" t="str">
        <f>[18]결과!B$4</f>
        <v>진명우</v>
      </c>
      <c r="D32" s="31" t="str">
        <f>[18]결과!C$4</f>
        <v>경남체고</v>
      </c>
      <c r="E32" s="47">
        <f>[18]결과!D$4</f>
        <v>48.15</v>
      </c>
      <c r="F32" s="31" t="str">
        <f>[18]결과!E$4</f>
        <v>안형민</v>
      </c>
      <c r="G32" s="31" t="str">
        <f>[18]결과!F$4</f>
        <v>강원체고</v>
      </c>
      <c r="H32" s="47">
        <f>[18]결과!G$4</f>
        <v>47.07</v>
      </c>
      <c r="I32" s="31" t="str">
        <f>[18]결과!H$4</f>
        <v>김성재</v>
      </c>
      <c r="J32" s="31" t="str">
        <f>[18]결과!I$4</f>
        <v>전북체고</v>
      </c>
      <c r="K32" s="47">
        <f>[18]결과!J$4</f>
        <v>44.51</v>
      </c>
      <c r="L32" s="31" t="str">
        <f>[18]결과!K$4</f>
        <v>양희철</v>
      </c>
      <c r="M32" s="31" t="str">
        <f>[18]결과!L$4</f>
        <v>전북체고</v>
      </c>
      <c r="N32" s="47">
        <f>[18]결과!M$4</f>
        <v>44.26</v>
      </c>
      <c r="O32" s="31" t="str">
        <f>[18]결과!N$4</f>
        <v>최희중</v>
      </c>
      <c r="P32" s="31" t="str">
        <f>[18]결과!O$4</f>
        <v>강원체고</v>
      </c>
      <c r="Q32" s="47">
        <f>[18]결과!P$4</f>
        <v>41.5</v>
      </c>
      <c r="R32" s="31" t="str">
        <f>[18]결과!Q$4</f>
        <v>김재룡</v>
      </c>
      <c r="S32" s="31" t="str">
        <f>[18]결과!R$4</f>
        <v>전남체고</v>
      </c>
      <c r="T32" s="47">
        <f>[18]결과!S$4</f>
        <v>38.19</v>
      </c>
      <c r="U32" s="31" t="str">
        <f>[18]결과!T$4</f>
        <v>박강현</v>
      </c>
      <c r="V32" s="31" t="str">
        <f>[18]결과!U$4</f>
        <v>서울체고</v>
      </c>
      <c r="W32" s="47">
        <f>[18]결과!V$4</f>
        <v>37.31</v>
      </c>
      <c r="X32" s="31" t="str">
        <f>[18]결과!W$4</f>
        <v>이정빈</v>
      </c>
      <c r="Y32" s="31" t="str">
        <f>[18]결과!X$4</f>
        <v>서울체고</v>
      </c>
      <c r="Z32" s="47">
        <f>[18]결과!Y$4</f>
        <v>37.03</v>
      </c>
    </row>
    <row r="33" spans="1:26" s="17" customFormat="1" ht="13.5" customHeight="1">
      <c r="A33" s="22">
        <v>1</v>
      </c>
      <c r="B33" s="15" t="s">
        <v>32</v>
      </c>
      <c r="C33" s="31" t="str">
        <f>[19]결과!B$4</f>
        <v>윤승찬</v>
      </c>
      <c r="D33" s="31" t="str">
        <f>[19]결과!C$4</f>
        <v>전남체고</v>
      </c>
      <c r="E33" s="47">
        <f>[19]결과!D$4</f>
        <v>59.69</v>
      </c>
      <c r="F33" s="31" t="str">
        <f>[19]결과!E$4</f>
        <v>김승준</v>
      </c>
      <c r="G33" s="31" t="str">
        <f>[19]결과!F$4</f>
        <v>충북체고</v>
      </c>
      <c r="H33" s="47">
        <f>[19]결과!G$4</f>
        <v>57.58</v>
      </c>
      <c r="I33" s="31" t="str">
        <f>[19]결과!H$4</f>
        <v>김궁위</v>
      </c>
      <c r="J33" s="31" t="str">
        <f>[19]결과!I$4</f>
        <v>부산체고</v>
      </c>
      <c r="K33" s="47">
        <f>[19]결과!J$4</f>
        <v>55.31</v>
      </c>
      <c r="L33" s="31" t="str">
        <f>[19]결과!K$4</f>
        <v>왕지환</v>
      </c>
      <c r="M33" s="31" t="str">
        <f>[19]결과!L$4</f>
        <v>인천체고</v>
      </c>
      <c r="N33" s="47">
        <f>[19]결과!M$4</f>
        <v>55.12</v>
      </c>
      <c r="O33" s="31" t="str">
        <f>[19]결과!N$4</f>
        <v>김성민</v>
      </c>
      <c r="P33" s="31" t="str">
        <f>[19]결과!O$4</f>
        <v>광주체고</v>
      </c>
      <c r="Q33" s="47">
        <f>[19]결과!P$4</f>
        <v>54.82</v>
      </c>
      <c r="R33" s="31" t="str">
        <f>[19]결과!Q$4</f>
        <v>김영준</v>
      </c>
      <c r="S33" s="31" t="str">
        <f>[19]결과!R$4</f>
        <v>경기체고</v>
      </c>
      <c r="T33" s="47">
        <f>[19]결과!S$4</f>
        <v>52.82</v>
      </c>
      <c r="U33" s="31" t="str">
        <f>[19]결과!T$4</f>
        <v>정주영</v>
      </c>
      <c r="V33" s="31" t="str">
        <f>[19]결과!U$4</f>
        <v>광주체고</v>
      </c>
      <c r="W33" s="47">
        <f>[19]결과!V$4</f>
        <v>51.74</v>
      </c>
      <c r="X33" s="31" t="str">
        <f>[19]결과!W$4</f>
        <v>조만석</v>
      </c>
      <c r="Y33" s="31" t="str">
        <f>[19]결과!X$4</f>
        <v>인천체고</v>
      </c>
      <c r="Z33" s="47">
        <f>[19]결과!Y$4</f>
        <v>48.23</v>
      </c>
    </row>
    <row r="34" spans="1:26" s="17" customFormat="1" ht="13.5" customHeight="1">
      <c r="A34" s="22">
        <v>2</v>
      </c>
      <c r="B34" s="15" t="s">
        <v>33</v>
      </c>
      <c r="C34" s="31" t="str">
        <f>[20]결과!B$4</f>
        <v>최덕영</v>
      </c>
      <c r="D34" s="31" t="str">
        <f>[20]결과!C$4</f>
        <v>충북체고</v>
      </c>
      <c r="E34" s="47">
        <f>[20]결과!D$4</f>
        <v>62.93</v>
      </c>
      <c r="F34" s="31" t="str">
        <f>[20]결과!E$4</f>
        <v>방류현</v>
      </c>
      <c r="G34" s="31" t="str">
        <f>[20]결과!F$4</f>
        <v>서울체고</v>
      </c>
      <c r="H34" s="47">
        <f>[20]결과!G$4</f>
        <v>57.86</v>
      </c>
      <c r="I34" s="31" t="str">
        <f>[20]결과!H$4</f>
        <v>김우중</v>
      </c>
      <c r="J34" s="31" t="str">
        <f>[20]결과!I$4</f>
        <v>광주체고</v>
      </c>
      <c r="K34" s="47">
        <f>[20]결과!J$4</f>
        <v>57.06</v>
      </c>
      <c r="L34" s="31" t="str">
        <f>[20]결과!K$4</f>
        <v>이한솔</v>
      </c>
      <c r="M34" s="31" t="str">
        <f>[20]결과!L$4</f>
        <v>서울체고</v>
      </c>
      <c r="N34" s="47">
        <f>[20]결과!M$4</f>
        <v>55.6</v>
      </c>
      <c r="O34" s="31" t="str">
        <f>[20]결과!N$4</f>
        <v>정민우</v>
      </c>
      <c r="P34" s="31" t="str">
        <f>[20]결과!O$4</f>
        <v>경북체고</v>
      </c>
      <c r="Q34" s="47">
        <f>[20]결과!P$4</f>
        <v>52.68</v>
      </c>
      <c r="R34" s="31" t="str">
        <f>[20]결과!Q$4</f>
        <v>이근영</v>
      </c>
      <c r="S34" s="31" t="str">
        <f>[20]결과!R$4</f>
        <v>강원체고</v>
      </c>
      <c r="T34" s="47">
        <f>[20]결과!S$4</f>
        <v>52.23</v>
      </c>
      <c r="U34" s="31" t="str">
        <f>[20]결과!T$4</f>
        <v>김명진</v>
      </c>
      <c r="V34" s="31" t="str">
        <f>[20]결과!U$4</f>
        <v>남녕고교</v>
      </c>
      <c r="W34" s="47">
        <f>[20]결과!V$4</f>
        <v>52.13</v>
      </c>
      <c r="X34" s="31" t="str">
        <f>[20]결과!W$4</f>
        <v>조호</v>
      </c>
      <c r="Y34" s="31" t="str">
        <f>[20]결과!X$4</f>
        <v>인천체고</v>
      </c>
      <c r="Z34" s="47">
        <f>[20]결과!Y$4</f>
        <v>51.9</v>
      </c>
    </row>
    <row r="35" spans="1:26" s="17" customFormat="1" ht="13.5" customHeight="1">
      <c r="A35" s="22"/>
      <c r="B35" s="15" t="s">
        <v>34</v>
      </c>
      <c r="C35" s="31"/>
      <c r="D35" s="32"/>
      <c r="E35" s="33"/>
      <c r="F35" s="31"/>
      <c r="G35" s="32"/>
      <c r="H35" s="33"/>
      <c r="I35" s="31"/>
      <c r="J35" s="32"/>
      <c r="K35" s="33"/>
      <c r="L35" s="31"/>
      <c r="M35" s="32"/>
      <c r="N35" s="33"/>
      <c r="O35" s="31"/>
      <c r="P35" s="32"/>
      <c r="Q35" s="33"/>
      <c r="R35" s="31"/>
      <c r="S35" s="32"/>
      <c r="T35" s="33"/>
      <c r="U35" s="31"/>
      <c r="V35" s="32"/>
      <c r="W35" s="33"/>
      <c r="X35" s="31"/>
      <c r="Y35" s="32"/>
      <c r="Z35" s="33"/>
    </row>
    <row r="36" spans="1:26" s="17" customFormat="1" ht="13.5" customHeight="1">
      <c r="A36" s="18"/>
      <c r="B36" s="16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17" customFormat="1" ht="15.75" customHeight="1">
      <c r="A37" s="18"/>
      <c r="B37" s="11" t="s">
        <v>25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9" customFormat="1" ht="14.25" customHeight="1">
      <c r="A3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s="19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</sheetData>
  <mergeCells count="31">
    <mergeCell ref="U21:W21"/>
    <mergeCell ref="X21:Z21"/>
    <mergeCell ref="C23:E23"/>
    <mergeCell ref="F23:H23"/>
    <mergeCell ref="I23:K23"/>
    <mergeCell ref="L23:N23"/>
    <mergeCell ref="O23:Q23"/>
    <mergeCell ref="R23:T23"/>
    <mergeCell ref="U23:W23"/>
    <mergeCell ref="X23:Z23"/>
    <mergeCell ref="F21:H21"/>
    <mergeCell ref="I21:K21"/>
    <mergeCell ref="E2:T2"/>
    <mergeCell ref="F3:S3"/>
    <mergeCell ref="L21:N21"/>
    <mergeCell ref="O21:Q21"/>
    <mergeCell ref="R21:T21"/>
    <mergeCell ref="A22:A23"/>
    <mergeCell ref="B3:C3"/>
    <mergeCell ref="C21:E21"/>
    <mergeCell ref="A7:A8"/>
    <mergeCell ref="A9:A10"/>
    <mergeCell ref="A15:A16"/>
    <mergeCell ref="A20:A21"/>
    <mergeCell ref="A5:A6"/>
    <mergeCell ref="I30:J30"/>
    <mergeCell ref="L30:M30"/>
    <mergeCell ref="L25:M25"/>
    <mergeCell ref="O25:P25"/>
    <mergeCell ref="A27:A28"/>
    <mergeCell ref="A29:A30"/>
  </mergeCells>
  <phoneticPr fontId="1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Z39"/>
  <sheetViews>
    <sheetView showGridLines="0" showZeros="0" tabSelected="1" view="pageBreakPreview" zoomScale="115" zoomScaleNormal="100" zoomScaleSheetLayoutView="115" workbookViewId="0">
      <selection activeCell="I25" sqref="I25:J25"/>
    </sheetView>
  </sheetViews>
  <sheetFormatPr defaultRowHeight="13.5"/>
  <cols>
    <col min="1" max="1" width="2.33203125" customWidth="1"/>
    <col min="2" max="2" width="5.7773437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9"/>
    </row>
    <row r="2" spans="1:26" s="9" customFormat="1" ht="40.5" customHeight="1" thickBot="1">
      <c r="B2" s="10"/>
      <c r="C2" s="10"/>
      <c r="D2" s="10"/>
      <c r="E2" s="63" t="s">
        <v>39</v>
      </c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21" t="s">
        <v>43</v>
      </c>
      <c r="V2" s="21"/>
      <c r="W2" s="21"/>
      <c r="X2" s="21"/>
      <c r="Y2" s="21"/>
      <c r="Z2" s="21"/>
    </row>
    <row r="3" spans="1:26" s="9" customFormat="1" ht="14.25" thickTop="1">
      <c r="B3" s="57" t="s">
        <v>41</v>
      </c>
      <c r="C3" s="57"/>
      <c r="D3" s="10"/>
      <c r="E3" s="10"/>
      <c r="F3" s="64" t="s">
        <v>40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61" t="s">
        <v>38</v>
      </c>
      <c r="B5" s="7" t="s">
        <v>1</v>
      </c>
      <c r="C5" s="2"/>
      <c r="D5" s="3" t="s">
        <v>2</v>
      </c>
      <c r="E5" s="4"/>
      <c r="F5" s="2"/>
      <c r="G5" s="3" t="s">
        <v>3</v>
      </c>
      <c r="H5" s="4"/>
      <c r="I5" s="2"/>
      <c r="J5" s="3" t="s">
        <v>4</v>
      </c>
      <c r="K5" s="4"/>
      <c r="L5" s="2"/>
      <c r="M5" s="3" t="s">
        <v>5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8</v>
      </c>
      <c r="W5" s="4"/>
      <c r="X5" s="2"/>
      <c r="Y5" s="3" t="s">
        <v>9</v>
      </c>
      <c r="Z5" s="4"/>
    </row>
    <row r="6" spans="1:26" ht="14.25" thickBot="1">
      <c r="A6" s="62"/>
      <c r="B6" s="6" t="s">
        <v>10</v>
      </c>
      <c r="C6" s="5" t="s">
        <v>11</v>
      </c>
      <c r="D6" s="5" t="s">
        <v>12</v>
      </c>
      <c r="E6" s="5" t="s">
        <v>13</v>
      </c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5" t="s">
        <v>13</v>
      </c>
      <c r="O6" s="5" t="s">
        <v>11</v>
      </c>
      <c r="P6" s="5" t="s">
        <v>12</v>
      </c>
      <c r="Q6" s="5" t="s">
        <v>13</v>
      </c>
      <c r="R6" s="5" t="s">
        <v>11</v>
      </c>
      <c r="S6" s="5" t="s">
        <v>12</v>
      </c>
      <c r="T6" s="5" t="s">
        <v>13</v>
      </c>
      <c r="U6" s="5" t="s">
        <v>11</v>
      </c>
      <c r="V6" s="5" t="s">
        <v>12</v>
      </c>
      <c r="W6" s="5" t="s">
        <v>13</v>
      </c>
      <c r="X6" s="5" t="s">
        <v>11</v>
      </c>
      <c r="Y6" s="5" t="s">
        <v>12</v>
      </c>
      <c r="Z6" s="5" t="s">
        <v>13</v>
      </c>
    </row>
    <row r="7" spans="1:26" s="17" customFormat="1" ht="13.5" customHeight="1" thickTop="1">
      <c r="A7" s="55">
        <v>1</v>
      </c>
      <c r="B7" s="12" t="s">
        <v>14</v>
      </c>
      <c r="C7" s="25" t="str">
        <f>[21]결과!B$4</f>
        <v>이아영</v>
      </c>
      <c r="D7" s="25" t="str">
        <f>[21]결과!C$4</f>
        <v>전남체고</v>
      </c>
      <c r="E7" s="38">
        <f>[21]결과!D$4</f>
        <v>1.454861111111111E-4</v>
      </c>
      <c r="F7" s="25" t="str">
        <f>[21]결과!E$4</f>
        <v>이현주</v>
      </c>
      <c r="G7" s="25" t="str">
        <f>[21]결과!F$4</f>
        <v>서울체고</v>
      </c>
      <c r="H7" s="38">
        <f>[21]결과!G$4</f>
        <v>1.4652777777777779E-4</v>
      </c>
      <c r="I7" s="25" t="str">
        <f>[21]결과!H$4</f>
        <v>유지연</v>
      </c>
      <c r="J7" s="25" t="str">
        <f>[21]결과!I$4</f>
        <v>광주체고</v>
      </c>
      <c r="K7" s="38">
        <f>[21]결과!J$4</f>
        <v>1.4687500000000001E-4</v>
      </c>
      <c r="L7" s="25" t="str">
        <f>[21]결과!K$4</f>
        <v>고영아</v>
      </c>
      <c r="M7" s="25" t="str">
        <f>[21]결과!L$4</f>
        <v>경기체고</v>
      </c>
      <c r="N7" s="38">
        <f>[21]결과!M$4</f>
        <v>1.4768518518518519E-4</v>
      </c>
      <c r="O7" s="25" t="str">
        <f>[21]결과!N$4</f>
        <v>정예진</v>
      </c>
      <c r="P7" s="25" t="str">
        <f>[21]결과!O$4</f>
        <v>인천체고</v>
      </c>
      <c r="Q7" s="38">
        <f>[21]결과!P$4</f>
        <v>1.4884259259259259E-4</v>
      </c>
      <c r="R7" s="25" t="str">
        <f>[21]결과!Q$4</f>
        <v>김민지</v>
      </c>
      <c r="S7" s="25" t="str">
        <f>[21]결과!R$4</f>
        <v>충북체고</v>
      </c>
      <c r="T7" s="38">
        <f>[21]결과!S$4</f>
        <v>1.4976851851851851E-4</v>
      </c>
      <c r="U7" s="25" t="str">
        <f>[21]결과!T$4</f>
        <v>이주현</v>
      </c>
      <c r="V7" s="25" t="str">
        <f>[21]결과!U$4</f>
        <v>전남체고</v>
      </c>
      <c r="W7" s="38">
        <f>[21]결과!V$4</f>
        <v>1.5034722222222221E-4</v>
      </c>
      <c r="X7" s="25" t="str">
        <f>[21]결과!W$4</f>
        <v>김진선</v>
      </c>
      <c r="Y7" s="25" t="str">
        <f>[21]결과!X$4</f>
        <v>강원체고</v>
      </c>
      <c r="Z7" s="38">
        <f>[21]결과!Y$4</f>
        <v>1.5219907407407407E-4</v>
      </c>
    </row>
    <row r="8" spans="1:26" s="17" customFormat="1" ht="13.5" customHeight="1">
      <c r="A8" s="56"/>
      <c r="B8" s="13" t="s">
        <v>15</v>
      </c>
      <c r="C8" s="26"/>
      <c r="D8" s="27" t="str">
        <f>[21]결과!$B$5</f>
        <v>-0.1</v>
      </c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</row>
    <row r="9" spans="1:26" s="17" customFormat="1" ht="13.5" customHeight="1">
      <c r="A9" s="55">
        <v>2</v>
      </c>
      <c r="B9" s="14" t="s">
        <v>16</v>
      </c>
      <c r="C9" s="30" t="str">
        <f>[22]결과!B$4</f>
        <v>한정미</v>
      </c>
      <c r="D9" s="30" t="str">
        <f>[22]결과!C$4</f>
        <v>광주체고</v>
      </c>
      <c r="E9" s="39">
        <f>[22]결과!D$4</f>
        <v>3.0405092592592593E-4</v>
      </c>
      <c r="F9" s="30" t="str">
        <f>[22]결과!E$4</f>
        <v>김민지</v>
      </c>
      <c r="G9" s="30" t="str">
        <f>[22]결과!F$4</f>
        <v>충북체고</v>
      </c>
      <c r="H9" s="39">
        <f>[22]결과!G$4</f>
        <v>3.0856481481481485E-4</v>
      </c>
      <c r="I9" s="30" t="str">
        <f>[22]결과!H$4</f>
        <v>유지연</v>
      </c>
      <c r="J9" s="30" t="str">
        <f>[22]결과!I$4</f>
        <v>광주체고</v>
      </c>
      <c r="K9" s="39">
        <f>[22]결과!J$4</f>
        <v>3.1111111111111113E-4</v>
      </c>
      <c r="L9" s="30" t="str">
        <f>[22]결과!K$4</f>
        <v>이현주</v>
      </c>
      <c r="M9" s="30" t="str">
        <f>[22]결과!L$4</f>
        <v>서울체고</v>
      </c>
      <c r="N9" s="39">
        <f>[22]결과!M$4</f>
        <v>3.1203703703703705E-4</v>
      </c>
      <c r="O9" s="30" t="str">
        <f>[22]결과!N$4</f>
        <v>김연수</v>
      </c>
      <c r="P9" s="30" t="str">
        <f>[22]결과!O$4</f>
        <v>충북체고</v>
      </c>
      <c r="Q9" s="39">
        <f>[22]결과!P$4</f>
        <v>3.1273148148148149E-4</v>
      </c>
      <c r="R9" s="30" t="str">
        <f>[22]결과!Q$4</f>
        <v>김수미</v>
      </c>
      <c r="S9" s="30" t="str">
        <f>[22]결과!R$4</f>
        <v>경남체고</v>
      </c>
      <c r="T9" s="39">
        <f>[22]결과!S$4</f>
        <v>3.1736111111111109E-4</v>
      </c>
      <c r="U9" s="30" t="str">
        <f>[22]결과!T$4</f>
        <v>정예진</v>
      </c>
      <c r="V9" s="30" t="str">
        <f>[22]결과!U$4</f>
        <v>인천체고</v>
      </c>
      <c r="W9" s="39">
        <f>[22]결과!V$4</f>
        <v>3.3912037037037032E-4</v>
      </c>
      <c r="X9" s="30"/>
      <c r="Y9" s="30"/>
      <c r="Z9" s="39"/>
    </row>
    <row r="10" spans="1:26" s="17" customFormat="1" ht="13.5" customHeight="1">
      <c r="A10" s="56"/>
      <c r="B10" s="13" t="s">
        <v>15</v>
      </c>
      <c r="C10" s="26"/>
      <c r="D10" s="28" t="str">
        <f>[22]결과!B$5</f>
        <v>-1.8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9"/>
    </row>
    <row r="11" spans="1:26" s="17" customFormat="1" ht="13.5" customHeight="1">
      <c r="A11" s="22">
        <v>1</v>
      </c>
      <c r="B11" s="15" t="s">
        <v>17</v>
      </c>
      <c r="C11" s="31" t="str">
        <f>[23]결과!B$4</f>
        <v>한정미</v>
      </c>
      <c r="D11" s="31" t="str">
        <f>[23]결과!C$4</f>
        <v>광주체고</v>
      </c>
      <c r="E11" s="40">
        <f>[23]결과!D$4</f>
        <v>6.7199074074074079E-4</v>
      </c>
      <c r="F11" s="31" t="str">
        <f>[23]결과!E$4</f>
        <v>김예지</v>
      </c>
      <c r="G11" s="31" t="str">
        <f>[23]결과!F$4</f>
        <v>경기체고</v>
      </c>
      <c r="H11" s="40">
        <f>[23]결과!G$4</f>
        <v>6.8599537037037034E-4</v>
      </c>
      <c r="I11" s="31" t="str">
        <f>[23]결과!H$4</f>
        <v>김현주</v>
      </c>
      <c r="J11" s="31" t="str">
        <f>[23]결과!I$4</f>
        <v>전남체고</v>
      </c>
      <c r="K11" s="50">
        <f>[23]결과!J$4</f>
        <v>6.957175925925925E-4</v>
      </c>
      <c r="L11" s="31" t="str">
        <f>[23]결과!K$4</f>
        <v>강연주</v>
      </c>
      <c r="M11" s="31" t="str">
        <f>[23]결과!L$4</f>
        <v>경기체고</v>
      </c>
      <c r="N11" s="50">
        <f>[23]결과!M$4</f>
        <v>7.2326388888888885E-4</v>
      </c>
      <c r="O11" s="31" t="str">
        <f>[23]결과!N$4</f>
        <v>이경은</v>
      </c>
      <c r="P11" s="31" t="str">
        <f>[23]결과!O$4</f>
        <v>서울체고</v>
      </c>
      <c r="Q11" s="50">
        <f>[23]결과!P$4</f>
        <v>7.4837962962962966E-4</v>
      </c>
      <c r="R11" s="31"/>
      <c r="S11" s="31"/>
      <c r="T11" s="40"/>
      <c r="U11" s="31"/>
      <c r="V11" s="31"/>
      <c r="W11" s="40"/>
      <c r="X11" s="31">
        <f>[23]결과!W$4</f>
        <v>0</v>
      </c>
      <c r="Y11" s="31">
        <f>[23]결과!X$4</f>
        <v>0</v>
      </c>
      <c r="Z11" s="40"/>
    </row>
    <row r="12" spans="1:26" s="17" customFormat="1" ht="13.5" customHeight="1">
      <c r="A12" s="22"/>
      <c r="B12" s="15" t="s">
        <v>18</v>
      </c>
      <c r="C12" s="31" t="str">
        <f>[24]결과!B$4</f>
        <v>김연아</v>
      </c>
      <c r="D12" s="31" t="str">
        <f>[24]결과!C$4</f>
        <v>인천체고</v>
      </c>
      <c r="E12" s="41">
        <f>[24]결과!D$4</f>
        <v>1.6398148148148151E-3</v>
      </c>
      <c r="F12" s="31" t="str">
        <f>[24]결과!E$4</f>
        <v>김영지</v>
      </c>
      <c r="G12" s="31" t="str">
        <f>[24]결과!F$4</f>
        <v>경기체고</v>
      </c>
      <c r="H12" s="41">
        <f>[24]결과!G$4</f>
        <v>1.6479166666666667E-3</v>
      </c>
      <c r="I12" s="31" t="str">
        <f>[24]결과!H$4</f>
        <v>정다은</v>
      </c>
      <c r="J12" s="31" t="str">
        <f>[24]결과!I$4</f>
        <v>충남체고</v>
      </c>
      <c r="K12" s="41">
        <f>[24]결과!J$4</f>
        <v>1.6590277777777781E-3</v>
      </c>
      <c r="L12" s="31" t="str">
        <f>[24]결과!K$4</f>
        <v>주수민</v>
      </c>
      <c r="M12" s="31" t="str">
        <f>[24]결과!L$4</f>
        <v>경북체고</v>
      </c>
      <c r="N12" s="41">
        <f>[24]결과!M$4</f>
        <v>1.7596064814814816E-3</v>
      </c>
      <c r="O12" s="31" t="str">
        <f>[24]결과!N$4</f>
        <v>조지원</v>
      </c>
      <c r="P12" s="31" t="str">
        <f>[24]결과!O$4</f>
        <v>인천체고</v>
      </c>
      <c r="Q12" s="41">
        <f>[24]결과!P$4</f>
        <v>1.8696759259259259E-3</v>
      </c>
      <c r="R12" s="31" t="str">
        <f>[24]결과!Q$4</f>
        <v>이주희</v>
      </c>
      <c r="S12" s="31" t="str">
        <f>[24]결과!R$4</f>
        <v>충북체고</v>
      </c>
      <c r="T12" s="41">
        <f>[24]결과!S$4</f>
        <v>1.914351851851852E-3</v>
      </c>
      <c r="U12" s="31"/>
      <c r="V12" s="31"/>
      <c r="W12" s="41"/>
      <c r="X12" s="31"/>
      <c r="Y12" s="31"/>
      <c r="Z12" s="41"/>
    </row>
    <row r="13" spans="1:26" s="17" customFormat="1" ht="13.5" customHeight="1">
      <c r="A13" s="22">
        <v>1</v>
      </c>
      <c r="B13" s="15" t="s">
        <v>19</v>
      </c>
      <c r="C13" s="31" t="str">
        <f>[25]결과!B$4</f>
        <v>김연아</v>
      </c>
      <c r="D13" s="31" t="str">
        <f>[25]결과!C$4</f>
        <v>인천체고</v>
      </c>
      <c r="E13" s="41">
        <f>[25]결과!D$4</f>
        <v>3.154050925925926E-3</v>
      </c>
      <c r="F13" s="31" t="str">
        <f>[25]결과!E$4</f>
        <v>박영선</v>
      </c>
      <c r="G13" s="31" t="str">
        <f>[25]결과!F$4</f>
        <v>충남체고</v>
      </c>
      <c r="H13" s="41">
        <f>[25]결과!G$4</f>
        <v>3.1622685185185187E-3</v>
      </c>
      <c r="I13" s="31" t="str">
        <f>[25]결과!H$4</f>
        <v>임예진</v>
      </c>
      <c r="J13" s="31" t="str">
        <f>[25]결과!I$4</f>
        <v>서울체고</v>
      </c>
      <c r="K13" s="41">
        <f>[25]결과!J$4</f>
        <v>3.205902777777778E-3</v>
      </c>
      <c r="L13" s="31" t="str">
        <f>[25]결과!K$4</f>
        <v>정다은</v>
      </c>
      <c r="M13" s="31" t="str">
        <f>[25]결과!L$4</f>
        <v>충남체고</v>
      </c>
      <c r="N13" s="41">
        <f>[25]결과!M$4</f>
        <v>3.4328703703703704E-3</v>
      </c>
      <c r="O13" s="31" t="str">
        <f>[25]결과!N$4</f>
        <v>김혜진</v>
      </c>
      <c r="P13" s="31" t="str">
        <f>[25]결과!O$4</f>
        <v>충북체고</v>
      </c>
      <c r="Q13" s="41">
        <f>[25]결과!P$4</f>
        <v>3.5965277777777779E-3</v>
      </c>
      <c r="R13" s="31" t="str">
        <f>[25]결과!Q$4</f>
        <v>서하늘</v>
      </c>
      <c r="S13" s="31" t="str">
        <f>[25]결과!R$4</f>
        <v>경기체고</v>
      </c>
      <c r="T13" s="41">
        <f>[25]결과!S$4</f>
        <v>3.6843750000000001E-3</v>
      </c>
      <c r="U13" s="31"/>
      <c r="V13" s="31"/>
      <c r="W13" s="41"/>
      <c r="X13" s="31"/>
      <c r="Y13" s="31"/>
      <c r="Z13" s="41"/>
    </row>
    <row r="14" spans="1:26" s="17" customFormat="1" ht="13.5" customHeight="1">
      <c r="A14" s="22">
        <v>2</v>
      </c>
      <c r="B14" s="15" t="s">
        <v>20</v>
      </c>
      <c r="C14" s="35" t="str">
        <f>[26]결과!B$4</f>
        <v>임예진</v>
      </c>
      <c r="D14" s="35" t="str">
        <f>[26]결과!C$4</f>
        <v>서울체고</v>
      </c>
      <c r="E14" s="42">
        <f>[26]결과!D$4</f>
        <v>1.1854050925925924E-2</v>
      </c>
      <c r="F14" s="35" t="str">
        <f>[26]결과!E$4</f>
        <v>김지민</v>
      </c>
      <c r="G14" s="35" t="str">
        <f>[26]결과!F$4</f>
        <v>인천체고</v>
      </c>
      <c r="H14" s="42">
        <f>[26]결과!G$4</f>
        <v>1.2166898148148149E-2</v>
      </c>
      <c r="I14" s="35" t="str">
        <f>[26]결과!H$4</f>
        <v>박영선</v>
      </c>
      <c r="J14" s="35" t="str">
        <f>[26]결과!I$4</f>
        <v>충남체고</v>
      </c>
      <c r="K14" s="42">
        <f>[26]결과!J$4</f>
        <v>1.2344444444444444E-2</v>
      </c>
      <c r="L14" s="35" t="str">
        <f>[26]결과!K$4</f>
        <v>김한솔</v>
      </c>
      <c r="M14" s="35" t="str">
        <f>[26]결과!L$4</f>
        <v>전남체고</v>
      </c>
      <c r="N14" s="42">
        <f>[26]결과!M$4</f>
        <v>1.2771875E-2</v>
      </c>
      <c r="O14" s="35" t="str">
        <f>[26]결과!N$4</f>
        <v>김소진</v>
      </c>
      <c r="P14" s="35" t="str">
        <f>[26]결과!O$4</f>
        <v>충남체고</v>
      </c>
      <c r="Q14" s="42">
        <f>[26]결과!P$4</f>
        <v>1.2840393518518518E-2</v>
      </c>
      <c r="R14" s="35" t="str">
        <f>[26]결과!Q$4</f>
        <v>양연준</v>
      </c>
      <c r="S14" s="35" t="str">
        <f>[26]결과!R$4</f>
        <v>전남체고</v>
      </c>
      <c r="T14" s="42">
        <f>[26]결과!S$4</f>
        <v>1.322037037037037E-2</v>
      </c>
      <c r="U14" s="35" t="str">
        <f>[26]결과!T$4</f>
        <v>이선욱</v>
      </c>
      <c r="V14" s="35" t="str">
        <f>[26]결과!U$4</f>
        <v>경기체고</v>
      </c>
      <c r="W14" s="42">
        <f>[26]결과!V$4</f>
        <v>1.3788078703703702E-2</v>
      </c>
      <c r="X14" s="35"/>
      <c r="Y14" s="35"/>
      <c r="Z14" s="42"/>
    </row>
    <row r="15" spans="1:26" s="17" customFormat="1" ht="13.5" customHeight="1">
      <c r="A15" s="55">
        <v>1</v>
      </c>
      <c r="B15" s="14" t="s">
        <v>42</v>
      </c>
      <c r="C15" s="36" t="str">
        <f>[27]결과!B$4</f>
        <v>김유정</v>
      </c>
      <c r="D15" s="36" t="str">
        <f>[27]결과!C$4</f>
        <v>경북체고</v>
      </c>
      <c r="E15" s="43">
        <f>[27]결과!D$4</f>
        <v>1.7245370370370372E-4</v>
      </c>
      <c r="F15" s="36" t="str">
        <f>[27]결과!E$4</f>
        <v>송유진</v>
      </c>
      <c r="G15" s="36" t="str">
        <f>[27]결과!F$4</f>
        <v>경북체고</v>
      </c>
      <c r="H15" s="43">
        <f>[27]결과!G$4</f>
        <v>1.7696759259259258E-4</v>
      </c>
      <c r="I15" s="36" t="str">
        <f>[27]결과!H$4</f>
        <v>최예원</v>
      </c>
      <c r="J15" s="36" t="str">
        <f>[27]결과!I$4</f>
        <v>전북체고</v>
      </c>
      <c r="K15" s="43">
        <f>[27]결과!J$4</f>
        <v>1.8657407407407406E-4</v>
      </c>
      <c r="L15" s="36" t="str">
        <f>[27]결과!K$4</f>
        <v>황정아</v>
      </c>
      <c r="M15" s="36" t="str">
        <f>[27]결과!L$4</f>
        <v>경기체고</v>
      </c>
      <c r="N15" s="43">
        <f>[27]결과!M$4</f>
        <v>1.8738425925925929E-4</v>
      </c>
      <c r="O15" s="36" t="str">
        <f>[27]결과!N$4</f>
        <v>신여원</v>
      </c>
      <c r="P15" s="36" t="str">
        <f>[27]결과!O$4</f>
        <v>경기체고</v>
      </c>
      <c r="Q15" s="43">
        <f>[27]결과!P$4</f>
        <v>1.9722222222222222E-4</v>
      </c>
      <c r="R15" s="36" t="str">
        <f>[27]결과!Q$4</f>
        <v>김희주</v>
      </c>
      <c r="S15" s="36" t="str">
        <f>[27]결과!R$4</f>
        <v>경남체고</v>
      </c>
      <c r="T15" s="43">
        <f>[27]결과!S$4</f>
        <v>2.0196759259259259E-4</v>
      </c>
      <c r="U15" s="36" t="str">
        <f>[27]결과!T$4</f>
        <v>최지수</v>
      </c>
      <c r="V15" s="36" t="str">
        <f>[27]결과!U$4</f>
        <v>충남체고</v>
      </c>
      <c r="W15" s="43">
        <f>[27]결과!V$4</f>
        <v>2.1631944444444444E-4</v>
      </c>
      <c r="X15" s="36"/>
      <c r="Y15" s="36"/>
      <c r="Z15" s="43"/>
    </row>
    <row r="16" spans="1:26" s="17" customFormat="1" ht="13.5" customHeight="1">
      <c r="A16" s="56"/>
      <c r="B16" s="13" t="s">
        <v>15</v>
      </c>
      <c r="C16" s="26"/>
      <c r="D16" s="28" t="str">
        <f>[27]결과!$B$5</f>
        <v>-0.6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9"/>
    </row>
    <row r="17" spans="1:26" s="17" customFormat="1" ht="13.5" customHeight="1">
      <c r="A17" s="22">
        <v>2</v>
      </c>
      <c r="B17" s="15" t="s">
        <v>22</v>
      </c>
      <c r="C17" s="35" t="str">
        <f>[28]결과!B$4</f>
        <v>심차순</v>
      </c>
      <c r="D17" s="35" t="str">
        <f>[28]결과!C$4</f>
        <v>경북체고</v>
      </c>
      <c r="E17" s="49">
        <f>[28]결과!D$4</f>
        <v>7.7800925925925921E-4</v>
      </c>
      <c r="F17" s="35" t="str">
        <f>[28]결과!E$4</f>
        <v>전수영</v>
      </c>
      <c r="G17" s="35" t="str">
        <f>[28]결과!F$4</f>
        <v>전북체고</v>
      </c>
      <c r="H17" s="49">
        <f>[28]결과!G$4</f>
        <v>8.3518518518518501E-4</v>
      </c>
      <c r="I17" s="35" t="str">
        <f>[28]결과!H$4</f>
        <v>신여원</v>
      </c>
      <c r="J17" s="35" t="str">
        <f>[28]결과!I$4</f>
        <v>경기체고</v>
      </c>
      <c r="K17" s="49">
        <f>[28]결과!J$4</f>
        <v>8.7696759259259249E-4</v>
      </c>
      <c r="L17" s="35"/>
      <c r="M17" s="35"/>
      <c r="N17" s="49"/>
      <c r="O17" s="35"/>
      <c r="P17" s="35"/>
      <c r="Q17" s="49"/>
      <c r="R17" s="35"/>
      <c r="S17" s="35"/>
      <c r="T17" s="49"/>
      <c r="U17" s="35"/>
      <c r="V17" s="35"/>
      <c r="W17" s="49"/>
      <c r="X17" s="35"/>
      <c r="Y17" s="35"/>
      <c r="Z17" s="49"/>
    </row>
    <row r="18" spans="1:26" s="17" customFormat="1" ht="15" customHeight="1">
      <c r="A18" s="22"/>
      <c r="B18" s="15" t="s">
        <v>35</v>
      </c>
      <c r="C18" s="31"/>
      <c r="D18" s="31"/>
      <c r="E18" s="41"/>
      <c r="F18" s="31"/>
      <c r="G18" s="31"/>
      <c r="H18" s="41"/>
      <c r="I18" s="31"/>
      <c r="J18" s="31"/>
      <c r="K18" s="41"/>
      <c r="L18" s="31"/>
      <c r="M18" s="31"/>
      <c r="N18" s="41"/>
      <c r="O18" s="31"/>
      <c r="P18" s="31"/>
      <c r="Q18" s="41"/>
      <c r="R18" s="31"/>
      <c r="S18" s="31"/>
      <c r="T18" s="41"/>
      <c r="U18" s="31"/>
      <c r="V18" s="31"/>
      <c r="W18" s="41"/>
      <c r="X18" s="31"/>
      <c r="Y18" s="31"/>
      <c r="Z18" s="41"/>
    </row>
    <row r="19" spans="1:26" s="17" customFormat="1" ht="15" customHeight="1">
      <c r="A19" s="22">
        <v>1</v>
      </c>
      <c r="B19" s="15" t="s">
        <v>36</v>
      </c>
      <c r="C19" s="35" t="str">
        <f>[29]결과!B$4</f>
        <v>김민영</v>
      </c>
      <c r="D19" s="35" t="str">
        <f>[29]결과!C$4</f>
        <v>경북체고</v>
      </c>
      <c r="E19" s="42">
        <f>[29]결과!D$4</f>
        <v>3.6337268518518519E-2</v>
      </c>
      <c r="F19" s="35" t="str">
        <f>[29]결과!E$4</f>
        <v>가지수</v>
      </c>
      <c r="G19" s="35" t="str">
        <f>[29]결과!F$4</f>
        <v>충남체고</v>
      </c>
      <c r="H19" s="42">
        <f>[29]결과!G$4</f>
        <v>3.8319560185185182E-2</v>
      </c>
      <c r="I19" s="35">
        <f>[29]결과!H$4</f>
        <v>0</v>
      </c>
      <c r="J19" s="35">
        <f>[29]결과!I$4</f>
        <v>0</v>
      </c>
      <c r="K19" s="42">
        <f>[29]결과!J$4</f>
        <v>0</v>
      </c>
      <c r="L19" s="35">
        <f>[29]결과!K$4</f>
        <v>0</v>
      </c>
      <c r="M19" s="35">
        <f>[29]결과!L$4</f>
        <v>0</v>
      </c>
      <c r="N19" s="42">
        <f>[29]결과!M$4</f>
        <v>0</v>
      </c>
      <c r="O19" s="35">
        <f>[29]결과!N$4</f>
        <v>0</v>
      </c>
      <c r="P19" s="35">
        <f>[29]결과!O$4</f>
        <v>0</v>
      </c>
      <c r="Q19" s="42">
        <f>[29]결과!P$4</f>
        <v>0</v>
      </c>
      <c r="R19" s="35">
        <f>[29]결과!Q$4</f>
        <v>0</v>
      </c>
      <c r="S19" s="35">
        <f>[29]결과!R$4</f>
        <v>0</v>
      </c>
      <c r="T19" s="42">
        <f>[29]결과!S$4</f>
        <v>0</v>
      </c>
      <c r="U19" s="35">
        <f>[29]결과!T$4</f>
        <v>0</v>
      </c>
      <c r="V19" s="35">
        <f>[29]결과!U$4</f>
        <v>0</v>
      </c>
      <c r="W19" s="42">
        <f>[29]결과!V$4</f>
        <v>0</v>
      </c>
      <c r="X19" s="35"/>
      <c r="Y19" s="35"/>
      <c r="Z19" s="42"/>
    </row>
    <row r="20" spans="1:26" s="17" customFormat="1" ht="13.5" customHeight="1">
      <c r="A20" s="55">
        <v>1</v>
      </c>
      <c r="B20" s="14" t="s">
        <v>23</v>
      </c>
      <c r="C20" s="45" t="str">
        <f>[30]결과!B$4</f>
        <v>김윤아 김예지 고영아 박성면</v>
      </c>
      <c r="D20" s="36" t="str">
        <f>[30]결과!C$4</f>
        <v>경기체고</v>
      </c>
      <c r="E20" s="43">
        <f>[30]결과!D$4</f>
        <v>5.6273148148148144E-4</v>
      </c>
      <c r="F20" s="45" t="str">
        <f>[30]결과!E$4</f>
        <v>황가영 김유정 심차순 송유진</v>
      </c>
      <c r="G20" s="36" t="str">
        <f>[30]결과!F$4</f>
        <v>경북체고</v>
      </c>
      <c r="H20" s="43">
        <f>[30]결과!G$4</f>
        <v>5.7083333333333324E-4</v>
      </c>
      <c r="I20" s="45" t="str">
        <f>[30]결과!H$4</f>
        <v>박소희 김현주 이주현 이아영</v>
      </c>
      <c r="J20" s="36" t="str">
        <f>[30]결과!I$4</f>
        <v>전남체고</v>
      </c>
      <c r="K20" s="43">
        <f>[30]결과!J$4</f>
        <v>5.7129629629629631E-4</v>
      </c>
      <c r="L20" s="45" t="str">
        <f>[30]결과!K$4</f>
        <v>강지영 조은주 김희주 김수미</v>
      </c>
      <c r="M20" s="36" t="str">
        <f>[30]결과!L$4</f>
        <v>경남체고</v>
      </c>
      <c r="N20" s="43">
        <f>[30]결과!M$4</f>
        <v>6.0740740740740731E-4</v>
      </c>
      <c r="O20" s="45"/>
      <c r="P20" s="36"/>
      <c r="Q20" s="43"/>
      <c r="R20" s="45"/>
      <c r="S20" s="36"/>
      <c r="T20" s="43"/>
      <c r="U20" s="45">
        <f>[30]결과!T$4</f>
        <v>0</v>
      </c>
      <c r="V20" s="36"/>
      <c r="W20" s="43"/>
      <c r="X20" s="45"/>
      <c r="Y20" s="36"/>
      <c r="Z20" s="43"/>
    </row>
    <row r="21" spans="1:26" s="17" customFormat="1" ht="13.5" customHeight="1">
      <c r="A21" s="56"/>
      <c r="B21" s="13"/>
      <c r="C21" s="58" t="str">
        <f>C20</f>
        <v>김윤아 김예지 고영아 박성면</v>
      </c>
      <c r="D21" s="59"/>
      <c r="E21" s="60"/>
      <c r="F21" s="58" t="str">
        <f t="shared" ref="F21" si="0">F20</f>
        <v>황가영 김유정 심차순 송유진</v>
      </c>
      <c r="G21" s="59"/>
      <c r="H21" s="60"/>
      <c r="I21" s="58" t="str">
        <f t="shared" ref="I21" si="1">I20</f>
        <v>박소희 김현주 이주현 이아영</v>
      </c>
      <c r="J21" s="59"/>
      <c r="K21" s="60"/>
      <c r="L21" s="58" t="str">
        <f t="shared" ref="L21" si="2">L20</f>
        <v>강지영 조은주 김희주 김수미</v>
      </c>
      <c r="M21" s="59"/>
      <c r="N21" s="60"/>
      <c r="O21" s="58">
        <f t="shared" ref="O21" si="3">O20</f>
        <v>0</v>
      </c>
      <c r="P21" s="59"/>
      <c r="Q21" s="60"/>
      <c r="R21" s="58">
        <f t="shared" ref="R21" si="4">R20</f>
        <v>0</v>
      </c>
      <c r="S21" s="59"/>
      <c r="T21" s="60"/>
      <c r="U21" s="58">
        <f t="shared" ref="U21" si="5">U20</f>
        <v>0</v>
      </c>
      <c r="V21" s="59"/>
      <c r="W21" s="60"/>
      <c r="X21" s="58"/>
      <c r="Y21" s="59"/>
      <c r="Z21" s="60"/>
    </row>
    <row r="22" spans="1:26" s="17" customFormat="1" ht="13.5" customHeight="1">
      <c r="A22" s="55">
        <v>2</v>
      </c>
      <c r="B22" s="14" t="s">
        <v>24</v>
      </c>
      <c r="C22" s="45" t="str">
        <f>[31]결과!B$4</f>
        <v>박성면, 김예지, 김윤아, 강연주</v>
      </c>
      <c r="D22" s="36" t="str">
        <f>[31]결과!C$4</f>
        <v>경기체고</v>
      </c>
      <c r="E22" s="46">
        <f>[31]결과!D$4</f>
        <v>2.8516203703703707E-3</v>
      </c>
      <c r="F22" s="45" t="str">
        <f>[31]결과!E$4</f>
        <v>김수정, 유지연, 박수연, 한정미</v>
      </c>
      <c r="G22" s="36" t="str">
        <f>[31]결과!F$4</f>
        <v>광주체고</v>
      </c>
      <c r="H22" s="46">
        <f>[31]결과!G$4</f>
        <v>3.0291666666666666E-3</v>
      </c>
      <c r="I22" s="45"/>
      <c r="J22" s="36"/>
      <c r="K22" s="46"/>
      <c r="L22" s="45"/>
      <c r="M22" s="36"/>
      <c r="N22" s="46"/>
      <c r="O22" s="45"/>
      <c r="P22" s="36"/>
      <c r="Q22" s="46"/>
      <c r="R22" s="45"/>
      <c r="S22" s="36"/>
      <c r="T22" s="46"/>
      <c r="U22" s="45"/>
      <c r="V22" s="36"/>
      <c r="W22" s="46"/>
      <c r="X22" s="45"/>
      <c r="Y22" s="36"/>
      <c r="Z22" s="46"/>
    </row>
    <row r="23" spans="1:26" s="17" customFormat="1" ht="13.5" customHeight="1">
      <c r="A23" s="56"/>
      <c r="B23" s="13"/>
      <c r="C23" s="58" t="str">
        <f>C22</f>
        <v>박성면, 김예지, 김윤아, 강연주</v>
      </c>
      <c r="D23" s="59"/>
      <c r="E23" s="60"/>
      <c r="F23" s="58" t="str">
        <f t="shared" ref="F23" si="6">F22</f>
        <v>김수정, 유지연, 박수연, 한정미</v>
      </c>
      <c r="G23" s="59"/>
      <c r="H23" s="60"/>
      <c r="I23" s="58"/>
      <c r="J23" s="59"/>
      <c r="K23" s="60"/>
      <c r="L23" s="58"/>
      <c r="M23" s="59"/>
      <c r="N23" s="60"/>
      <c r="O23" s="58"/>
      <c r="P23" s="59"/>
      <c r="Q23" s="60"/>
      <c r="R23" s="58">
        <f t="shared" ref="R23" si="7">R22</f>
        <v>0</v>
      </c>
      <c r="S23" s="59"/>
      <c r="T23" s="60"/>
      <c r="U23" s="58">
        <f t="shared" ref="U23" si="8">U22</f>
        <v>0</v>
      </c>
      <c r="V23" s="59"/>
      <c r="W23" s="60"/>
      <c r="X23" s="58">
        <f t="shared" ref="X23" si="9">X22</f>
        <v>0</v>
      </c>
      <c r="Y23" s="59"/>
      <c r="Z23" s="60"/>
    </row>
    <row r="24" spans="1:26" s="17" customFormat="1" ht="13.5" customHeight="1">
      <c r="A24" s="23">
        <v>1</v>
      </c>
      <c r="B24" s="15" t="s">
        <v>28</v>
      </c>
      <c r="C24" s="31" t="str">
        <f>[32]결과!B$4</f>
        <v>김은정</v>
      </c>
      <c r="D24" s="31" t="str">
        <f>[32]결과!C$4</f>
        <v>전남체고</v>
      </c>
      <c r="E24" s="47">
        <f>[32]결과!D$4</f>
        <v>1.65</v>
      </c>
      <c r="F24" s="31" t="str">
        <f>[32]결과!E$4</f>
        <v>이민희</v>
      </c>
      <c r="G24" s="31" t="str">
        <f>[32]결과!F$4</f>
        <v>전북체고</v>
      </c>
      <c r="H24" s="47">
        <f>[32]결과!G$4</f>
        <v>1.55</v>
      </c>
      <c r="I24" s="31" t="str">
        <f>[32]결과!H$4</f>
        <v>김보연</v>
      </c>
      <c r="J24" s="31" t="str">
        <f>[32]결과!I$4</f>
        <v>서울체고</v>
      </c>
      <c r="K24" s="47">
        <f>[32]결과!J$4</f>
        <v>1.55</v>
      </c>
      <c r="L24" s="31" t="str">
        <f>[32]결과!K$4</f>
        <v>김규선</v>
      </c>
      <c r="M24" s="31" t="str">
        <f>[32]결과!L$4</f>
        <v>서울체고</v>
      </c>
      <c r="N24" s="47">
        <f>[32]결과!M$4</f>
        <v>1.55</v>
      </c>
      <c r="O24" s="31" t="str">
        <f>[32]결과!N$4</f>
        <v>이주영</v>
      </c>
      <c r="P24" s="31" t="str">
        <f>[32]결과!O$4</f>
        <v>전남체고</v>
      </c>
      <c r="Q24" s="47">
        <f>[32]결과!P$4</f>
        <v>1.5</v>
      </c>
      <c r="R24" s="31" t="str">
        <f>[32]결과!Q$4</f>
        <v>김선이</v>
      </c>
      <c r="S24" s="31" t="str">
        <f>[32]결과!R$4</f>
        <v>충북체고</v>
      </c>
      <c r="T24" s="47">
        <f>[32]결과!S$4</f>
        <v>1.5</v>
      </c>
      <c r="U24" s="31" t="str">
        <f>[32]결과!T$4</f>
        <v>정현정</v>
      </c>
      <c r="V24" s="31" t="str">
        <f>[32]결과!U$4</f>
        <v>대구체고</v>
      </c>
      <c r="W24" s="47">
        <f>[32]결과!V$4</f>
        <v>1.5</v>
      </c>
      <c r="X24" s="31" t="str">
        <f>[32]결과!W$4</f>
        <v>이태희</v>
      </c>
      <c r="Y24" s="31" t="str">
        <f>[32]결과!X$4</f>
        <v>대전체고</v>
      </c>
      <c r="Z24" s="47">
        <f>[32]결과!Y$4</f>
        <v>1.45</v>
      </c>
    </row>
    <row r="25" spans="1:26" s="17" customFormat="1" ht="13.5" customHeight="1">
      <c r="A25" s="23"/>
      <c r="B25" s="15"/>
      <c r="C25" s="31"/>
      <c r="D25" s="32"/>
      <c r="E25" s="33"/>
      <c r="F25" s="53" t="s">
        <v>50</v>
      </c>
      <c r="G25" s="54"/>
      <c r="H25" s="33"/>
      <c r="I25" s="53" t="s">
        <v>51</v>
      </c>
      <c r="J25" s="54"/>
      <c r="K25" s="33"/>
      <c r="L25" s="31"/>
      <c r="M25" s="32"/>
      <c r="N25" s="34"/>
      <c r="O25" s="31"/>
      <c r="P25" s="32"/>
      <c r="Q25" s="34"/>
      <c r="R25" s="31"/>
      <c r="S25" s="37"/>
      <c r="T25" s="33"/>
      <c r="U25" s="31"/>
      <c r="V25" s="37"/>
      <c r="W25" s="33"/>
      <c r="X25" s="31"/>
      <c r="Y25" s="32"/>
      <c r="Z25" s="33"/>
    </row>
    <row r="26" spans="1:26" s="17" customFormat="1" ht="13.5" customHeight="1">
      <c r="A26" s="22">
        <v>1</v>
      </c>
      <c r="B26" s="24" t="s">
        <v>37</v>
      </c>
      <c r="C26" s="31" t="str">
        <f>[33]결과!B$4</f>
        <v>김주희</v>
      </c>
      <c r="D26" s="31" t="str">
        <f>[33]결과!C$4</f>
        <v>전북체고</v>
      </c>
      <c r="E26" s="47">
        <f>[33]결과!D$4</f>
        <v>3.4</v>
      </c>
      <c r="F26" s="31" t="str">
        <f>[33]결과!E$4</f>
        <v>박서경</v>
      </c>
      <c r="G26" s="31" t="str">
        <f>[33]결과!F$4</f>
        <v>서울체고</v>
      </c>
      <c r="H26" s="47">
        <f>[33]결과!G$4</f>
        <v>3.2</v>
      </c>
      <c r="I26" s="31" t="str">
        <f>[33]결과!H$4</f>
        <v>이혜리</v>
      </c>
      <c r="J26" s="31" t="str">
        <f>[33]결과!I$4</f>
        <v>경기체고</v>
      </c>
      <c r="K26" s="47">
        <f>[33]결과!J$4</f>
        <v>2.8</v>
      </c>
      <c r="L26" s="31" t="str">
        <f>[33]결과!K$4</f>
        <v>노현진</v>
      </c>
      <c r="M26" s="31" t="str">
        <f>[33]결과!L$4</f>
        <v>대전체고</v>
      </c>
      <c r="N26" s="47">
        <f>[33]결과!M$4</f>
        <v>2.6</v>
      </c>
      <c r="O26" s="31" t="str">
        <f>[33]결과!N$4</f>
        <v>이채린</v>
      </c>
      <c r="P26" s="31" t="str">
        <f>[33]결과!O$4</f>
        <v>경기체고</v>
      </c>
      <c r="Q26" s="47">
        <f>[33]결과!P$4</f>
        <v>0</v>
      </c>
      <c r="R26" s="31">
        <f>[33]결과!Q$4</f>
        <v>0</v>
      </c>
      <c r="S26" s="31">
        <f>[33]결과!R$4</f>
        <v>0</v>
      </c>
      <c r="T26" s="47">
        <f>[33]결과!S$4</f>
        <v>0</v>
      </c>
      <c r="U26" s="31">
        <f>[33]결과!T$4</f>
        <v>0</v>
      </c>
      <c r="V26" s="31">
        <f>[33]결과!U$4</f>
        <v>0</v>
      </c>
      <c r="W26" s="47">
        <f>[33]결과!V$4</f>
        <v>0</v>
      </c>
      <c r="X26" s="31">
        <f>[33]결과!W$4</f>
        <v>0</v>
      </c>
      <c r="Y26" s="31">
        <f>[33]결과!X$4</f>
        <v>0</v>
      </c>
      <c r="Z26" s="47">
        <f>[33]결과!Y$4</f>
        <v>0</v>
      </c>
    </row>
    <row r="27" spans="1:26" s="17" customFormat="1" ht="13.5" customHeight="1">
      <c r="A27" s="55">
        <v>1</v>
      </c>
      <c r="B27" s="14" t="s">
        <v>26</v>
      </c>
      <c r="C27" s="30" t="str">
        <f>[34]결과!B$4</f>
        <v>박소희</v>
      </c>
      <c r="D27" s="30" t="str">
        <f>[34]결과!C$4</f>
        <v>전남체고</v>
      </c>
      <c r="E27" s="48">
        <f>[34]결과!D$4</f>
        <v>5.32</v>
      </c>
      <c r="F27" s="30" t="str">
        <f>[34]결과!E$4</f>
        <v>최윤정</v>
      </c>
      <c r="G27" s="30" t="str">
        <f>[34]결과!F$4</f>
        <v>충남체고</v>
      </c>
      <c r="H27" s="48">
        <f>[34]결과!G$4</f>
        <v>5.15</v>
      </c>
      <c r="I27" s="30" t="str">
        <f>[34]결과!H$4</f>
        <v>이윤정</v>
      </c>
      <c r="J27" s="30" t="str">
        <f>[34]결과!I$4</f>
        <v>대전체고</v>
      </c>
      <c r="K27" s="48">
        <f>[34]결과!J$4</f>
        <v>5.14</v>
      </c>
      <c r="L27" s="30" t="str">
        <f>[34]결과!K$4</f>
        <v>박주희</v>
      </c>
      <c r="M27" s="30" t="str">
        <f>[34]결과!L$4</f>
        <v>경기체고</v>
      </c>
      <c r="N27" s="48">
        <f>[34]결과!M$4</f>
        <v>5.04</v>
      </c>
      <c r="O27" s="30" t="str">
        <f>[34]결과!N$4</f>
        <v>한진효</v>
      </c>
      <c r="P27" s="30" t="str">
        <f>[34]결과!O$4</f>
        <v>전북체고</v>
      </c>
      <c r="Q27" s="48">
        <f>[34]결과!P$4</f>
        <v>4.9800000000000004</v>
      </c>
      <c r="R27" s="30" t="str">
        <f>[34]결과!Q$4</f>
        <v>이정민</v>
      </c>
      <c r="S27" s="30" t="str">
        <f>[34]결과!R$4</f>
        <v>대구체고</v>
      </c>
      <c r="T27" s="48">
        <f>[34]결과!S$4</f>
        <v>4.95</v>
      </c>
      <c r="U27" s="30" t="str">
        <f>[34]결과!T$4</f>
        <v>손다정</v>
      </c>
      <c r="V27" s="30" t="str">
        <f>[34]결과!U$4</f>
        <v>서울체고</v>
      </c>
      <c r="W27" s="48">
        <f>[34]결과!V$4</f>
        <v>4.91</v>
      </c>
      <c r="X27" s="30" t="str">
        <f>[34]결과!W$4</f>
        <v>김소연</v>
      </c>
      <c r="Y27" s="30" t="str">
        <f>[34]결과!X$4</f>
        <v>경남체고</v>
      </c>
      <c r="Z27" s="48">
        <f>[34]결과!Y$4</f>
        <v>4.79</v>
      </c>
    </row>
    <row r="28" spans="1:26" s="17" customFormat="1" ht="13.5" customHeight="1">
      <c r="A28" s="56"/>
      <c r="B28" s="13" t="s">
        <v>15</v>
      </c>
      <c r="C28" s="26"/>
      <c r="D28" s="28"/>
      <c r="E28" s="29" t="str">
        <f>[34]결과!D$5</f>
        <v>-0.1</v>
      </c>
      <c r="F28" s="26"/>
      <c r="G28" s="28"/>
      <c r="H28" s="29" t="str">
        <f>[34]결과!G$5</f>
        <v>+1.8</v>
      </c>
      <c r="I28" s="26"/>
      <c r="J28" s="28"/>
      <c r="K28" s="29" t="str">
        <f>[34]결과!J$5</f>
        <v>+1.4</v>
      </c>
      <c r="L28" s="26"/>
      <c r="M28" s="28"/>
      <c r="N28" s="29" t="str">
        <f>[34]결과!M$5</f>
        <v>+0.3</v>
      </c>
      <c r="O28" s="26"/>
      <c r="P28" s="28"/>
      <c r="Q28" s="29" t="str">
        <f>[34]결과!P$5</f>
        <v>-0.7</v>
      </c>
      <c r="R28" s="26"/>
      <c r="S28" s="28"/>
      <c r="T28" s="29" t="str">
        <f>[34]결과!S$5</f>
        <v>-0.4</v>
      </c>
      <c r="U28" s="26"/>
      <c r="V28" s="28"/>
      <c r="W28" s="29" t="str">
        <f>[34]결과!V$5</f>
        <v>+2.1</v>
      </c>
      <c r="X28" s="26"/>
      <c r="Y28" s="28"/>
      <c r="Z28" s="29" t="str">
        <f>[34]결과!Y$5</f>
        <v>-0.7</v>
      </c>
    </row>
    <row r="29" spans="1:26" s="17" customFormat="1" ht="13.5" customHeight="1">
      <c r="A29" s="55">
        <v>2</v>
      </c>
      <c r="B29" s="14" t="s">
        <v>31</v>
      </c>
      <c r="C29" s="30" t="str">
        <f>[35]결과!B$4</f>
        <v>이현정</v>
      </c>
      <c r="D29" s="30" t="str">
        <f>[35]결과!C$4</f>
        <v>강원체고</v>
      </c>
      <c r="E29" s="48">
        <f>[35]결과!D$4</f>
        <v>12</v>
      </c>
      <c r="F29" s="30" t="str">
        <f>[35]결과!E$4</f>
        <v>최윤정</v>
      </c>
      <c r="G29" s="30" t="str">
        <f>[35]결과!F$4</f>
        <v>충남체고</v>
      </c>
      <c r="H29" s="48">
        <f>[35]결과!G$4</f>
        <v>11.89</v>
      </c>
      <c r="I29" s="30" t="str">
        <f>[35]결과!H$4</f>
        <v>강은지</v>
      </c>
      <c r="J29" s="30" t="str">
        <f>[35]결과!I$4</f>
        <v>대구체고</v>
      </c>
      <c r="K29" s="48">
        <f>[35]결과!J$4</f>
        <v>11.71</v>
      </c>
      <c r="L29" s="30" t="str">
        <f>[35]결과!K$4</f>
        <v>고은이</v>
      </c>
      <c r="M29" s="30" t="str">
        <f>[35]결과!L$4</f>
        <v>서울체고</v>
      </c>
      <c r="N29" s="48">
        <f>[35]결과!M$4</f>
        <v>11.23</v>
      </c>
      <c r="O29" s="30" t="str">
        <f>[35]결과!N$4</f>
        <v>김빛나</v>
      </c>
      <c r="P29" s="30" t="str">
        <f>[35]결과!O$4</f>
        <v>전남체고</v>
      </c>
      <c r="Q29" s="48">
        <f>[35]결과!P$4</f>
        <v>11.15</v>
      </c>
      <c r="R29" s="30" t="str">
        <f>[35]결과!Q$4</f>
        <v>한진효</v>
      </c>
      <c r="S29" s="30" t="str">
        <f>[35]결과!R$4</f>
        <v>전북체고</v>
      </c>
      <c r="T29" s="48">
        <f>[35]결과!S$4</f>
        <v>11</v>
      </c>
      <c r="U29" s="30" t="str">
        <f>[35]결과!T$4</f>
        <v>이지현</v>
      </c>
      <c r="V29" s="30" t="str">
        <f>[35]결과!U$4</f>
        <v>경남체고</v>
      </c>
      <c r="W29" s="48">
        <f>[35]결과!V$4</f>
        <v>10.66</v>
      </c>
      <c r="X29" s="30" t="str">
        <f>[35]결과!W$4</f>
        <v>박소희</v>
      </c>
      <c r="Y29" s="30" t="str">
        <f>[35]결과!X$4</f>
        <v>전남체고</v>
      </c>
      <c r="Z29" s="48">
        <f>[35]결과!Y$4</f>
        <v>10.6</v>
      </c>
    </row>
    <row r="30" spans="1:26" s="17" customFormat="1" ht="13.5" customHeight="1">
      <c r="A30" s="56"/>
      <c r="B30" s="13" t="s">
        <v>15</v>
      </c>
      <c r="C30" s="26"/>
      <c r="D30" s="28"/>
      <c r="E30" s="29" t="str">
        <f>[35]결과!D$5</f>
        <v>+1.2</v>
      </c>
      <c r="F30" s="26"/>
      <c r="G30" s="28"/>
      <c r="H30" s="29" t="str">
        <f>[35]결과!G$5</f>
        <v>+0.7</v>
      </c>
      <c r="I30" s="26"/>
      <c r="J30" s="28"/>
      <c r="K30" s="29" t="str">
        <f>[35]결과!J$5</f>
        <v>+1.5</v>
      </c>
      <c r="L30" s="26"/>
      <c r="M30" s="28"/>
      <c r="N30" s="29" t="str">
        <f>[35]결과!M$5</f>
        <v>+1.5</v>
      </c>
      <c r="O30" s="26"/>
      <c r="P30" s="28"/>
      <c r="Q30" s="29" t="str">
        <f>[35]결과!P$5</f>
        <v>+0.4</v>
      </c>
      <c r="R30" s="26"/>
      <c r="S30" s="28"/>
      <c r="T30" s="29" t="str">
        <f>[35]결과!S$5</f>
        <v>+1.6</v>
      </c>
      <c r="U30" s="26"/>
      <c r="V30" s="28"/>
      <c r="W30" s="29" t="str">
        <f>[35]결과!V$5</f>
        <v>+2.4</v>
      </c>
      <c r="X30" s="26"/>
      <c r="Y30" s="28"/>
      <c r="Z30" s="29" t="str">
        <f>[35]결과!Y$5</f>
        <v>+0.4</v>
      </c>
    </row>
    <row r="31" spans="1:26" s="17" customFormat="1" ht="13.5" customHeight="1">
      <c r="A31" s="22">
        <v>1</v>
      </c>
      <c r="B31" s="15" t="s">
        <v>30</v>
      </c>
      <c r="C31" s="31" t="str">
        <f>[36]결과!B$4</f>
        <v>박세리</v>
      </c>
      <c r="D31" s="31" t="str">
        <f>[36]결과!C$4</f>
        <v>충남체고</v>
      </c>
      <c r="E31" s="47">
        <f>[36]결과!D$4</f>
        <v>14.07</v>
      </c>
      <c r="F31" s="31" t="str">
        <f>[36]결과!E$4</f>
        <v>정유선</v>
      </c>
      <c r="G31" s="31" t="str">
        <f>[36]결과!F$4</f>
        <v>충북체고</v>
      </c>
      <c r="H31" s="47">
        <f>[36]결과!G$4</f>
        <v>13.28</v>
      </c>
      <c r="I31" s="31" t="str">
        <f>[36]결과!H$4</f>
        <v>김민지</v>
      </c>
      <c r="J31" s="31" t="str">
        <f>[36]결과!I$4</f>
        <v>충남체고</v>
      </c>
      <c r="K31" s="47">
        <f>[36]결과!J$4</f>
        <v>12.82</v>
      </c>
      <c r="L31" s="31" t="str">
        <f>[36]결과!K$4</f>
        <v>이소이</v>
      </c>
      <c r="M31" s="31" t="str">
        <f>[36]결과!L$4</f>
        <v>서울체고</v>
      </c>
      <c r="N31" s="47">
        <f>[36]결과!M$4</f>
        <v>12.07</v>
      </c>
      <c r="O31" s="31" t="str">
        <f>[36]결과!N$4</f>
        <v>이효영</v>
      </c>
      <c r="P31" s="31" t="str">
        <f>[36]결과!O$4</f>
        <v>인천체고</v>
      </c>
      <c r="Q31" s="47">
        <f>[36]결과!P$4</f>
        <v>11.9</v>
      </c>
      <c r="R31" s="31" t="str">
        <f>[36]결과!Q$4</f>
        <v>강주원</v>
      </c>
      <c r="S31" s="31" t="str">
        <f>[36]결과!R$4</f>
        <v>경기체고</v>
      </c>
      <c r="T31" s="47">
        <f>[36]결과!S$4</f>
        <v>10.52</v>
      </c>
      <c r="U31" s="31" t="str">
        <f>[36]결과!T$4</f>
        <v>김예헌</v>
      </c>
      <c r="V31" s="31" t="str">
        <f>[36]결과!U$4</f>
        <v>대구체고</v>
      </c>
      <c r="W31" s="47">
        <f>[36]결과!V$4</f>
        <v>9.61</v>
      </c>
      <c r="X31" s="31" t="str">
        <f>[36]결과!W$4</f>
        <v>임은주</v>
      </c>
      <c r="Y31" s="31" t="str">
        <f>[36]결과!X$4</f>
        <v>대구체고</v>
      </c>
      <c r="Z31" s="47">
        <f>[36]결과!Y$4</f>
        <v>9.42</v>
      </c>
    </row>
    <row r="32" spans="1:26" s="17" customFormat="1" ht="13.5" customHeight="1">
      <c r="A32" s="22">
        <v>1</v>
      </c>
      <c r="B32" s="15" t="s">
        <v>29</v>
      </c>
      <c r="C32" s="31" t="str">
        <f>[37]결과!B$4</f>
        <v>박세리</v>
      </c>
      <c r="D32" s="31" t="str">
        <f>[37]결과!C$4</f>
        <v>충남체고</v>
      </c>
      <c r="E32" s="47">
        <f>[37]결과!D$4</f>
        <v>44.58</v>
      </c>
      <c r="F32" s="31" t="str">
        <f>[37]결과!E$4</f>
        <v>김미연</v>
      </c>
      <c r="G32" s="31" t="str">
        <f>[37]결과!F$4</f>
        <v>전남체고</v>
      </c>
      <c r="H32" s="47">
        <f>[37]결과!G$4</f>
        <v>36.93</v>
      </c>
      <c r="I32" s="31" t="str">
        <f>[37]결과!H$4</f>
        <v>이은아</v>
      </c>
      <c r="J32" s="31" t="str">
        <f>[37]결과!I$4</f>
        <v>강원체고</v>
      </c>
      <c r="K32" s="47">
        <f>[37]결과!J$4</f>
        <v>36.53</v>
      </c>
      <c r="L32" s="31" t="str">
        <f>[37]결과!K$4</f>
        <v>지예림</v>
      </c>
      <c r="M32" s="31" t="str">
        <f>[37]결과!L$4</f>
        <v>강원체고</v>
      </c>
      <c r="N32" s="47">
        <f>[37]결과!M$4</f>
        <v>35.29</v>
      </c>
      <c r="O32" s="31" t="str">
        <f>[37]결과!N$4</f>
        <v>박미선</v>
      </c>
      <c r="P32" s="31" t="str">
        <f>[37]결과!O$4</f>
        <v>전북체고</v>
      </c>
      <c r="Q32" s="47">
        <f>[37]결과!P$4</f>
        <v>34.991</v>
      </c>
      <c r="R32" s="31" t="str">
        <f>[37]결과!Q$4</f>
        <v>정혜린</v>
      </c>
      <c r="S32" s="31" t="str">
        <f>[37]결과!R$4</f>
        <v>대전체고</v>
      </c>
      <c r="T32" s="47">
        <f>[37]결과!S$4</f>
        <v>34.99</v>
      </c>
      <c r="U32" s="31" t="str">
        <f>[37]결과!T$4</f>
        <v>최지연</v>
      </c>
      <c r="V32" s="31" t="str">
        <f>[37]결과!U$4</f>
        <v>경기체고</v>
      </c>
      <c r="W32" s="47">
        <f>[37]결과!V$4</f>
        <v>34.03</v>
      </c>
      <c r="X32" s="31" t="str">
        <f>[37]결과!W$4</f>
        <v>정소영</v>
      </c>
      <c r="Y32" s="31" t="str">
        <f>[37]결과!X$4</f>
        <v>경북체고</v>
      </c>
      <c r="Z32" s="47">
        <f>[37]결과!Y$4</f>
        <v>22.24</v>
      </c>
    </row>
    <row r="33" spans="1:26" s="17" customFormat="1" ht="13.5" customHeight="1">
      <c r="A33" s="22">
        <v>1</v>
      </c>
      <c r="B33" s="15" t="s">
        <v>32</v>
      </c>
      <c r="C33" s="31" t="str">
        <f>[38]결과!B$4</f>
        <v>권영혜</v>
      </c>
      <c r="D33" s="31" t="str">
        <f>[38]결과!C$4</f>
        <v>부산체고</v>
      </c>
      <c r="E33" s="47">
        <f>[38]결과!D$4</f>
        <v>49.16</v>
      </c>
      <c r="F33" s="31" t="str">
        <f>[38]결과!E$4</f>
        <v>고희주</v>
      </c>
      <c r="G33" s="31" t="str">
        <f>[38]결과!F$4</f>
        <v>경기체고</v>
      </c>
      <c r="H33" s="47">
        <f>[38]결과!G$4</f>
        <v>47.43</v>
      </c>
      <c r="I33" s="31" t="str">
        <f>[38]결과!H$4</f>
        <v>전소리</v>
      </c>
      <c r="J33" s="31" t="str">
        <f>[38]결과!I$4</f>
        <v>전북체고</v>
      </c>
      <c r="K33" s="47">
        <f>[38]결과!J$4</f>
        <v>45.48</v>
      </c>
      <c r="L33" s="31" t="str">
        <f>[38]결과!K$4</f>
        <v>유지효</v>
      </c>
      <c r="M33" s="31" t="str">
        <f>[38]결과!L$4</f>
        <v>전북체고</v>
      </c>
      <c r="N33" s="47">
        <f>[38]결과!M$4</f>
        <v>44.92</v>
      </c>
      <c r="O33" s="31" t="str">
        <f>[38]결과!N$4</f>
        <v>김휘수</v>
      </c>
      <c r="P33" s="31" t="str">
        <f>[38]결과!O$4</f>
        <v>전남체고</v>
      </c>
      <c r="Q33" s="47">
        <f>[38]결과!P$4</f>
        <v>44.43</v>
      </c>
      <c r="R33" s="31" t="str">
        <f>[38]결과!Q$4</f>
        <v>이수현</v>
      </c>
      <c r="S33" s="31" t="str">
        <f>[38]결과!R$4</f>
        <v>충북체고</v>
      </c>
      <c r="T33" s="47">
        <f>[38]결과!S$4</f>
        <v>41.58</v>
      </c>
      <c r="U33" s="31" t="str">
        <f>[38]결과!T$4</f>
        <v>신솔</v>
      </c>
      <c r="V33" s="31" t="str">
        <f>[38]결과!U$4</f>
        <v>경남체고</v>
      </c>
      <c r="W33" s="47">
        <f>[38]결과!V$4</f>
        <v>39.28</v>
      </c>
      <c r="X33" s="31" t="str">
        <f>[38]결과!W$4</f>
        <v>조혜림</v>
      </c>
      <c r="Y33" s="31" t="str">
        <f>[38]결과!X$4</f>
        <v>인천체고</v>
      </c>
      <c r="Z33" s="47">
        <f>[38]결과!Y$4</f>
        <v>36.340000000000003</v>
      </c>
    </row>
    <row r="34" spans="1:26" s="17" customFormat="1" ht="13.5" customHeight="1">
      <c r="A34" s="22">
        <v>2</v>
      </c>
      <c r="B34" s="15" t="s">
        <v>33</v>
      </c>
      <c r="C34" s="31" t="str">
        <f>[39]결과!B$4</f>
        <v>김원정</v>
      </c>
      <c r="D34" s="31" t="str">
        <f>[39]결과!C$4</f>
        <v>충북체고</v>
      </c>
      <c r="E34" s="47">
        <f>[39]결과!D$4</f>
        <v>45.74</v>
      </c>
      <c r="F34" s="31" t="str">
        <f>[39]결과!E$4</f>
        <v>송한솔</v>
      </c>
      <c r="G34" s="31" t="str">
        <f>[39]결과!F$4</f>
        <v>대전체고</v>
      </c>
      <c r="H34" s="47">
        <f>[39]결과!G$4</f>
        <v>45.37</v>
      </c>
      <c r="I34" s="31" t="str">
        <f>[39]결과!H$4</f>
        <v>강영인</v>
      </c>
      <c r="J34" s="31" t="str">
        <f>[39]결과!I$4</f>
        <v>경기체고</v>
      </c>
      <c r="K34" s="47">
        <f>[39]결과!J$4</f>
        <v>41.9</v>
      </c>
      <c r="L34" s="31" t="str">
        <f>[39]결과!K$4</f>
        <v>김휘견</v>
      </c>
      <c r="M34" s="31" t="str">
        <f>[39]결과!L$4</f>
        <v>강원체고</v>
      </c>
      <c r="N34" s="47">
        <f>[39]결과!M$4</f>
        <v>40.85</v>
      </c>
      <c r="O34" s="31" t="str">
        <f>[39]결과!N$4</f>
        <v>장한별</v>
      </c>
      <c r="P34" s="31" t="str">
        <f>[39]결과!O$4</f>
        <v>서울체고</v>
      </c>
      <c r="Q34" s="47">
        <f>[39]결과!P$4</f>
        <v>37.78</v>
      </c>
      <c r="R34" s="31" t="str">
        <f>[39]결과!Q$4</f>
        <v>이소연</v>
      </c>
      <c r="S34" s="31" t="str">
        <f>[39]결과!R$4</f>
        <v>충남체고</v>
      </c>
      <c r="T34" s="47">
        <f>[39]결과!S$4</f>
        <v>37.07</v>
      </c>
      <c r="U34" s="31" t="str">
        <f>[39]결과!T$4</f>
        <v>신지우</v>
      </c>
      <c r="V34" s="31" t="str">
        <f>[39]결과!U$4</f>
        <v>경남체고</v>
      </c>
      <c r="W34" s="47">
        <f>[39]결과!V$4</f>
        <v>36.9</v>
      </c>
      <c r="X34" s="31" t="str">
        <f>[39]결과!W$4</f>
        <v>이재희</v>
      </c>
      <c r="Y34" s="31" t="str">
        <f>[39]결과!X$4</f>
        <v>인천체고</v>
      </c>
      <c r="Z34" s="47">
        <f>[39]결과!Y$4</f>
        <v>36.07</v>
      </c>
    </row>
    <row r="35" spans="1:26" s="17" customFormat="1" ht="13.5" customHeight="1">
      <c r="A35" s="22"/>
      <c r="B35" s="15" t="s">
        <v>34</v>
      </c>
      <c r="C35" s="31"/>
      <c r="D35" s="32"/>
      <c r="E35" s="33"/>
      <c r="F35" s="31"/>
      <c r="G35" s="32"/>
      <c r="H35" s="33"/>
      <c r="I35" s="31"/>
      <c r="J35" s="32"/>
      <c r="K35" s="33"/>
      <c r="L35" s="31"/>
      <c r="M35" s="32"/>
      <c r="N35" s="33"/>
      <c r="O35" s="31"/>
      <c r="P35" s="32"/>
      <c r="Q35" s="33"/>
      <c r="R35" s="31"/>
      <c r="S35" s="32"/>
      <c r="T35" s="33"/>
      <c r="U35" s="31"/>
      <c r="V35" s="32"/>
      <c r="W35" s="33"/>
      <c r="X35" s="31"/>
      <c r="Y35" s="32"/>
      <c r="Z35" s="33"/>
    </row>
    <row r="36" spans="1:26" s="17" customFormat="1" ht="13.5" customHeight="1">
      <c r="A36" s="18"/>
      <c r="B36" s="16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17" customFormat="1" ht="15.75" customHeight="1">
      <c r="A37" s="18"/>
      <c r="B37" s="11" t="s">
        <v>25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9" customFormat="1" ht="14.25" customHeight="1">
      <c r="A3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s="19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</sheetData>
  <mergeCells count="29">
    <mergeCell ref="A27:A28"/>
    <mergeCell ref="A29:A30"/>
    <mergeCell ref="O21:Q21"/>
    <mergeCell ref="R21:T21"/>
    <mergeCell ref="U21:W21"/>
    <mergeCell ref="F25:G25"/>
    <mergeCell ref="I25:J25"/>
    <mergeCell ref="X21:Z21"/>
    <mergeCell ref="A22:A23"/>
    <mergeCell ref="C23:E23"/>
    <mergeCell ref="F23:H23"/>
    <mergeCell ref="I23:K23"/>
    <mergeCell ref="L23:N23"/>
    <mergeCell ref="O23:Q23"/>
    <mergeCell ref="L21:N21"/>
    <mergeCell ref="R23:T23"/>
    <mergeCell ref="U23:W23"/>
    <mergeCell ref="X23:Z23"/>
    <mergeCell ref="A15:A16"/>
    <mergeCell ref="A20:A21"/>
    <mergeCell ref="C21:E21"/>
    <mergeCell ref="F21:H21"/>
    <mergeCell ref="I21:K21"/>
    <mergeCell ref="A9:A10"/>
    <mergeCell ref="E2:T2"/>
    <mergeCell ref="B3:C3"/>
    <mergeCell ref="F3:S3"/>
    <mergeCell ref="A5:A6"/>
    <mergeCell ref="A7:A8"/>
  </mergeCells>
  <phoneticPr fontId="1" type="noConversion"/>
  <pageMargins left="0.35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남고</vt:lpstr>
      <vt:lpstr>여고</vt:lpstr>
    </vt:vector>
  </TitlesOfParts>
  <Company>대한육상경기연맹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JJ</cp:lastModifiedBy>
  <cp:lastPrinted>2013-04-24T09:08:10Z</cp:lastPrinted>
  <dcterms:created xsi:type="dcterms:W3CDTF">1999-06-20T15:40:19Z</dcterms:created>
  <dcterms:modified xsi:type="dcterms:W3CDTF">2013-06-11T00:29:11Z</dcterms:modified>
</cp:coreProperties>
</file>